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カバー" sheetId="1" state="visible" r:id="rId3"/>
    <sheet name="①現状の報酬構造" sheetId="2" state="visible" r:id="rId4"/>
    <sheet name="②インセンティブ設計" sheetId="3" state="visible" r:id="rId5"/>
    <sheet name="③医師別年収シミュレーション" sheetId="4" state="visible" r:id="rId6"/>
    <sheet name="④予算インパクト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<sst xmlns="http://schemas.openxmlformats.org/spreadsheetml/2006/main" count="173" uniqueCount="160">
  <si>
    <t xml:space="preserve">医師インセンティブ設計シート</t>
  </si>
  <si>
    <t xml:space="preserve">応需率と入院実績に連動する報酬制度の作り方</t>
  </si>
  <si>
    <t xml:space="preserve">提供：ドクターズプライムワーク（救急改善プラットフォーム）</t>
  </si>
  <si>
    <t xml:space="preserve">■ 本シートの目的</t>
  </si>
  <si>
    <r>
      <rPr>
        <sz val="10"/>
        <color rgb="FF000000"/>
        <rFont val="Noto Sans CJK SC"/>
        <family val="2"/>
      </rPr>
      <t xml:space="preserve">本シートは、医師の応需行動・入院実績を組織の評価軸に組み込むインセンティブ制度を、自院の数値で試算するためのテンプレートです。
ドクターズプライムワークが複数の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Noto Sans CJK SC"/>
        <family val="2"/>
      </rPr>
      <t xml:space="preserve">次救急病院と共に実装してきた
医師インセンティブ・評価制度の設計思想を、病院単独でも自院運用できる形に整理しました。</t>
    </r>
  </si>
  <si>
    <r>
      <rPr>
        <b val="true"/>
        <sz val="12"/>
        <color rgb="FFFFFFFF"/>
        <rFont val="Arial"/>
        <family val="0"/>
        <charset val="1"/>
      </rPr>
      <t xml:space="preserve">■ 4</t>
    </r>
    <r>
      <rPr>
        <b val="true"/>
        <sz val="12"/>
        <color rgb="FFFFFFFF"/>
        <rFont val="Noto Sans CJK SC"/>
        <family val="2"/>
      </rPr>
      <t xml:space="preserve">ステップで実装する</t>
    </r>
  </si>
  <si>
    <t xml:space="preserve">Step 1</t>
  </si>
  <si>
    <t xml:space="preserve">①現状の報酬構造入力</t>
  </si>
  <si>
    <t xml:space="preserve">基本給／時間外／当直料／宿日直料を医師別に整理</t>
  </si>
  <si>
    <t xml:space="preserve">Step 2</t>
  </si>
  <si>
    <t xml:space="preserve">②インセンティブ設計</t>
  </si>
  <si>
    <t xml:space="preserve">受入連動・入院連動・応需率連動の重み付けを自院の課題に合わせて調整</t>
  </si>
  <si>
    <t xml:space="preserve">Step 3</t>
  </si>
  <si>
    <t xml:space="preserve">③医師別年収シミュレーション</t>
  </si>
  <si>
    <t xml:space="preserve">施策前後の医師別年収を自動算出。常勤・非常勤の公平性を確認</t>
  </si>
  <si>
    <t xml:space="preserve">Step 4</t>
  </si>
  <si>
    <t xml:space="preserve">④予算インパクト</t>
  </si>
  <si>
    <t xml:space="preserve">全医師合計の人件費と増収のシミュレーション。原資回収可能性を判定</t>
  </si>
  <si>
    <t xml:space="preserve">■ シートの色分け</t>
  </si>
  <si>
    <t xml:space="preserve">  </t>
  </si>
  <si>
    <t xml:space="preserve">入力セル</t>
  </si>
  <si>
    <t xml:space="preserve">ユーザーが自院の数値を入力する欄</t>
  </si>
  <si>
    <t xml:space="preserve">計算セル</t>
  </si>
  <si>
    <t xml:space="preserve">自動計算される結果欄（編集不要）</t>
  </si>
  <si>
    <t xml:space="preserve">注釈</t>
  </si>
  <si>
    <t xml:space="preserve">業界実装ゾーン・参考値の補足</t>
  </si>
  <si>
    <t xml:space="preserve">■ ご利用上の注意</t>
  </si>
  <si>
    <t xml:space="preserve">・本シートのデフォルト値は業界の実装ゾーンを参考にした目安です。自院の状況に合わせて調整してください。</t>
  </si>
  <si>
    <t xml:space="preserve">・人件費・外部医師費・ベッドコントロール工数の増加は別途発生します。</t>
  </si>
  <si>
    <t xml:space="preserve">・労働基準法に基づく報酬設計の検討、医師との合意形成は別途必要です。</t>
  </si>
  <si>
    <t xml:space="preserve">・本シートはあくまで試算用です。実際の制度導入には専門家の助言を推奨します。</t>
  </si>
  <si>
    <t xml:space="preserve">■ お問い合わせ</t>
  </si>
  <si>
    <r>
      <rPr>
        <sz val="11"/>
        <color rgb="FF1F4E79"/>
        <rFont val="Noto Sans CJK SC"/>
        <family val="2"/>
      </rPr>
      <t xml:space="preserve">ドクターズプライムワーク
</t>
    </r>
    <r>
      <rPr>
        <sz val="11"/>
        <color rgb="FF1F4E79"/>
        <rFont val="Arial"/>
        <family val="0"/>
        <charset val="1"/>
      </rPr>
      <t xml:space="preserve">https://drsprime.com/service/work/hospital</t>
    </r>
  </si>
  <si>
    <r>
      <rPr>
        <b val="true"/>
        <sz val="14"/>
        <color rgb="FFFFFFFF"/>
        <rFont val="Arial"/>
        <family val="0"/>
        <charset val="1"/>
      </rPr>
      <t xml:space="preserve">Step 1</t>
    </r>
    <r>
      <rPr>
        <b val="true"/>
        <sz val="14"/>
        <color rgb="FFFFFFFF"/>
        <rFont val="Noto Sans CJK SC"/>
        <family val="2"/>
      </rPr>
      <t xml:space="preserve">｜現状の報酬構造を医師別に入力する</t>
    </r>
  </si>
  <si>
    <t xml:space="preserve">自院の医師ごとの報酬構造を入力します。基本給・時間外・当直料・宿日直料の合計が現状の年収です。</t>
  </si>
  <si>
    <r>
      <rPr>
        <b val="true"/>
        <sz val="11"/>
        <color rgb="FFFFFFFF"/>
        <rFont val="Noto Sans CJK SC"/>
        <family val="2"/>
      </rPr>
      <t xml:space="preserve">医師</t>
    </r>
    <r>
      <rPr>
        <b val="true"/>
        <sz val="11"/>
        <color rgb="FFFFFFFF"/>
        <rFont val="Arial"/>
        <family val="0"/>
        <charset val="1"/>
      </rPr>
      <t xml:space="preserve">ID</t>
    </r>
  </si>
  <si>
    <t xml:space="preserve">氏名（任意）</t>
  </si>
  <si>
    <t xml:space="preserve">勤務形態</t>
  </si>
  <si>
    <t xml:space="preserve">診療科</t>
  </si>
  <si>
    <r>
      <rPr>
        <b val="true"/>
        <sz val="11"/>
        <color rgb="FFFFFFFF"/>
        <rFont val="Noto Sans CJK SC"/>
        <family val="2"/>
      </rPr>
      <t xml:space="preserve">基本給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月額・万円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</si>
  <si>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時間外手当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月額・万円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</si>
  <si>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当直料</t>
    </r>
    <r>
      <rPr>
        <b val="true"/>
        <sz val="11"/>
        <color rgb="FFFFFFFF"/>
        <rFont val="Arial"/>
        <family val="0"/>
        <charset val="1"/>
      </rPr>
      <t xml:space="preserve">(1</t>
    </r>
    <r>
      <rPr>
        <b val="true"/>
        <sz val="11"/>
        <color rgb="FFFFFFFF"/>
        <rFont val="Noto Sans CJK SC"/>
        <family val="2"/>
      </rPr>
      <t xml:space="preserve">回・万円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</si>
  <si>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月当直回数</t>
  </si>
  <si>
    <r>
      <rPr>
        <b val="true"/>
        <sz val="11"/>
        <color rgb="FFFFFFFF"/>
        <rFont val="Noto Sans CJK SC"/>
        <family val="2"/>
      </rPr>
      <t xml:space="preserve">現状年収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万円・自動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</si>
  <si>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D001</t>
  </si>
  <si>
    <r>
      <rPr>
        <b val="true"/>
        <sz val="10"/>
        <color rgb="FF0000FF"/>
        <rFont val="Noto Sans CJK SC"/>
        <family val="2"/>
      </rPr>
      <t xml:space="preserve">（例）医師</t>
    </r>
    <r>
      <rPr>
        <b val="true"/>
        <sz val="10"/>
        <color rgb="FF0000FF"/>
        <rFont val="Arial"/>
        <family val="0"/>
        <charset val="1"/>
      </rPr>
      <t xml:space="preserve">A</t>
    </r>
  </si>
  <si>
    <t xml:space="preserve">常勤</t>
  </si>
  <si>
    <t xml:space="preserve">内科系</t>
  </si>
  <si>
    <t xml:space="preserve">D002</t>
  </si>
  <si>
    <r>
      <rPr>
        <b val="true"/>
        <sz val="10"/>
        <color rgb="FF0000FF"/>
        <rFont val="Noto Sans CJK SC"/>
        <family val="2"/>
      </rPr>
      <t xml:space="preserve">（例）医師</t>
    </r>
    <r>
      <rPr>
        <b val="true"/>
        <sz val="10"/>
        <color rgb="FF0000FF"/>
        <rFont val="Arial"/>
        <family val="0"/>
        <charset val="1"/>
      </rPr>
      <t xml:space="preserve">B</t>
    </r>
  </si>
  <si>
    <t xml:space="preserve">D003</t>
  </si>
  <si>
    <r>
      <rPr>
        <b val="true"/>
        <sz val="10"/>
        <color rgb="FF0000FF"/>
        <rFont val="Noto Sans CJK SC"/>
        <family val="2"/>
      </rPr>
      <t xml:space="preserve">（例）医師</t>
    </r>
    <r>
      <rPr>
        <b val="true"/>
        <sz val="10"/>
        <color rgb="FF0000FF"/>
        <rFont val="Arial"/>
        <family val="0"/>
        <charset val="1"/>
      </rPr>
      <t xml:space="preserve">C</t>
    </r>
  </si>
  <si>
    <t xml:space="preserve">非常勤</t>
  </si>
  <si>
    <t xml:space="preserve">救急科</t>
  </si>
  <si>
    <t xml:space="preserve">全医師 現状年収合計（万円）</t>
  </si>
  <si>
    <t xml:space="preserve">■ 入力のヒント</t>
  </si>
  <si>
    <r>
      <rPr>
        <i val="true"/>
        <sz val="9"/>
        <color rgb="FF595959"/>
        <rFont val="Noto Sans CJK SC"/>
        <family val="2"/>
      </rPr>
      <t xml:space="preserve">・「勤務形態」は「常勤／非常勤／スポット」など自由記入で構いません。</t>
    </r>
    <r>
      <rPr>
        <i val="true"/>
        <sz val="9"/>
        <color rgb="FF595959"/>
        <rFont val="Arial"/>
        <family val="0"/>
        <charset val="1"/>
      </rPr>
      <t xml:space="preserve">Step3</t>
    </r>
    <r>
      <rPr>
        <i val="true"/>
        <sz val="9"/>
        <color rgb="FF595959"/>
        <rFont val="Noto Sans CJK SC"/>
        <family val="2"/>
      </rPr>
      <t xml:space="preserve">で集計に使います。</t>
    </r>
  </si>
  <si>
    <r>
      <rPr>
        <i val="true"/>
        <sz val="9"/>
        <color rgb="FF595959"/>
        <rFont val="Noto Sans CJK SC"/>
        <family val="2"/>
      </rPr>
      <t xml:space="preserve">・非常勤医師の場合は基本給・時間外を</t>
    </r>
    <r>
      <rPr>
        <i val="true"/>
        <sz val="9"/>
        <color rgb="FF595959"/>
        <rFont val="Arial"/>
        <family val="0"/>
        <charset val="1"/>
      </rPr>
      <t xml:space="preserve">0</t>
    </r>
    <r>
      <rPr>
        <i val="true"/>
        <sz val="9"/>
        <color rgb="FF595959"/>
        <rFont val="Noto Sans CJK SC"/>
        <family val="2"/>
      </rPr>
      <t xml:space="preserve">とし、当直料</t>
    </r>
    <r>
      <rPr>
        <i val="true"/>
        <sz val="9"/>
        <color rgb="FF595959"/>
        <rFont val="Arial"/>
        <family val="0"/>
        <charset val="1"/>
      </rPr>
      <t xml:space="preserve">×</t>
    </r>
    <r>
      <rPr>
        <i val="true"/>
        <sz val="9"/>
        <color rgb="FF595959"/>
        <rFont val="Noto Sans CJK SC"/>
        <family val="2"/>
      </rPr>
      <t xml:space="preserve">回数で月収を表現してください。</t>
    </r>
  </si>
  <si>
    <t xml:space="preserve">・宿日直許可を取得している場合の当直料は、許可制度に沿った金額を入力してください。</t>
  </si>
  <si>
    <r>
      <rPr>
        <i val="true"/>
        <sz val="9"/>
        <color rgb="FF595959"/>
        <rFont val="Noto Sans CJK SC"/>
        <family val="2"/>
      </rPr>
      <t xml:space="preserve">・このシートに入力した医師</t>
    </r>
    <r>
      <rPr>
        <i val="true"/>
        <sz val="9"/>
        <color rgb="FF595959"/>
        <rFont val="Arial"/>
        <family val="0"/>
        <charset val="1"/>
      </rPr>
      <t xml:space="preserve">ID</t>
    </r>
    <r>
      <rPr>
        <i val="true"/>
        <sz val="9"/>
        <color rgb="FF595959"/>
        <rFont val="Noto Sans CJK SC"/>
        <family val="2"/>
      </rPr>
      <t xml:space="preserve">は、</t>
    </r>
    <r>
      <rPr>
        <i val="true"/>
        <sz val="9"/>
        <color rgb="FF595959"/>
        <rFont val="Arial"/>
        <family val="0"/>
        <charset val="1"/>
      </rPr>
      <t xml:space="preserve">Step3</t>
    </r>
    <r>
      <rPr>
        <i val="true"/>
        <sz val="9"/>
        <color rgb="FF595959"/>
        <rFont val="Noto Sans CJK SC"/>
        <family val="2"/>
      </rPr>
      <t xml:space="preserve">「医師別年収シミュレーション」で自動的に参照されます。</t>
    </r>
  </si>
  <si>
    <r>
      <rPr>
        <b val="true"/>
        <sz val="14"/>
        <color rgb="FFFFFFFF"/>
        <rFont val="Arial"/>
        <family val="0"/>
        <charset val="1"/>
      </rPr>
      <t xml:space="preserve">Step 2</t>
    </r>
    <r>
      <rPr>
        <b val="true"/>
        <sz val="14"/>
        <color rgb="FFFFFFFF"/>
        <rFont val="Noto Sans CJK SC"/>
        <family val="2"/>
      </rPr>
      <t xml:space="preserve">｜</t>
    </r>
    <r>
      <rPr>
        <b val="true"/>
        <sz val="14"/>
        <color rgb="FFFFFFFF"/>
        <rFont val="Arial"/>
        <family val="0"/>
        <charset val="1"/>
      </rPr>
      <t xml:space="preserve">3</t>
    </r>
    <r>
      <rPr>
        <b val="true"/>
        <sz val="14"/>
        <color rgb="FFFFFFFF"/>
        <rFont val="Noto Sans CJK SC"/>
        <family val="2"/>
      </rPr>
      <t xml:space="preserve">軸のインセンティブ設計を行う</t>
    </r>
  </si>
  <si>
    <r>
      <rPr>
        <i val="true"/>
        <sz val="9"/>
        <color rgb="FF595959"/>
        <rFont val="Noto Sans CJK SC"/>
        <family val="2"/>
      </rPr>
      <t xml:space="preserve">受入連動・入院連動・応需率連動の</t>
    </r>
    <r>
      <rPr>
        <i val="true"/>
        <sz val="9"/>
        <color rgb="FF595959"/>
        <rFont val="Arial"/>
        <family val="0"/>
        <charset val="1"/>
      </rPr>
      <t xml:space="preserve">3</t>
    </r>
    <r>
      <rPr>
        <i val="true"/>
        <sz val="9"/>
        <color rgb="FF595959"/>
        <rFont val="Noto Sans CJK SC"/>
        <family val="2"/>
      </rPr>
      <t xml:space="preserve">軸の単価と重み付けを自院の課題に合わせて調整します。</t>
    </r>
  </si>
  <si>
    <t xml:space="preserve">■ 病院全体の前提</t>
  </si>
  <si>
    <t xml:space="preserve">年間救急要請数（件）</t>
  </si>
  <si>
    <t xml:space="preserve">自院の救急車要請件数（断った件数を含む）</t>
  </si>
  <si>
    <r>
      <rPr>
        <b val="true"/>
        <sz val="10"/>
        <color rgb="FF000000"/>
        <rFont val="Noto Sans CJK SC"/>
        <family val="2"/>
      </rPr>
      <t xml:space="preserve">現状の応需率（</t>
    </r>
    <r>
      <rPr>
        <b val="true"/>
        <sz val="10"/>
        <color rgb="FF000000"/>
        <rFont val="Arial"/>
        <family val="0"/>
        <charset val="1"/>
      </rPr>
      <t xml:space="preserve">%</t>
    </r>
    <r>
      <rPr>
        <b val="true"/>
        <sz val="10"/>
        <color rgb="FF000000"/>
        <rFont val="Noto Sans CJK SC"/>
        <family val="2"/>
      </rPr>
      <t xml:space="preserve">）</t>
    </r>
  </si>
  <si>
    <r>
      <rPr>
        <i val="true"/>
        <sz val="9"/>
        <color rgb="FF595959"/>
        <rFont val="Noto Sans CJK SC"/>
        <family val="2"/>
      </rPr>
      <t xml:space="preserve">現状の応需率を小数で入力（</t>
    </r>
    <r>
      <rPr>
        <i val="true"/>
        <sz val="9"/>
        <color rgb="FF595959"/>
        <rFont val="Arial"/>
        <family val="0"/>
        <charset val="1"/>
      </rPr>
      <t xml:space="preserve">70%</t>
    </r>
    <r>
      <rPr>
        <i val="true"/>
        <sz val="9"/>
        <color rgb="FF595959"/>
        <rFont val="Noto Sans CJK SC"/>
        <family val="2"/>
      </rPr>
      <t xml:space="preserve">なら</t>
    </r>
    <r>
      <rPr>
        <i val="true"/>
        <sz val="9"/>
        <color rgb="FF595959"/>
        <rFont val="Arial"/>
        <family val="0"/>
        <charset val="1"/>
      </rPr>
      <t xml:space="preserve">0.70</t>
    </r>
    <r>
      <rPr>
        <i val="true"/>
        <sz val="9"/>
        <color rgb="FF595959"/>
        <rFont val="Noto Sans CJK SC"/>
        <family val="2"/>
      </rPr>
      <t xml:space="preserve">）</t>
    </r>
  </si>
  <si>
    <r>
      <rPr>
        <b val="true"/>
        <sz val="10"/>
        <color rgb="FF000000"/>
        <rFont val="Noto Sans CJK SC"/>
        <family val="2"/>
      </rPr>
      <t xml:space="preserve">目標応需率（</t>
    </r>
    <r>
      <rPr>
        <b val="true"/>
        <sz val="10"/>
        <color rgb="FF000000"/>
        <rFont val="Arial"/>
        <family val="0"/>
        <charset val="1"/>
      </rPr>
      <t xml:space="preserve">%</t>
    </r>
    <r>
      <rPr>
        <b val="true"/>
        <sz val="10"/>
        <color rgb="FF000000"/>
        <rFont val="Noto Sans CJK SC"/>
        <family val="2"/>
      </rPr>
      <t xml:space="preserve">）</t>
    </r>
  </si>
  <si>
    <t xml:space="preserve">改善後の目標応需率を小数で</t>
  </si>
  <si>
    <r>
      <rPr>
        <b val="true"/>
        <sz val="10"/>
        <color rgb="FF000000"/>
        <rFont val="Noto Sans CJK SC"/>
        <family val="2"/>
      </rPr>
      <t xml:space="preserve">救急→入院率（</t>
    </r>
    <r>
      <rPr>
        <b val="true"/>
        <sz val="10"/>
        <color rgb="FF000000"/>
        <rFont val="Arial"/>
        <family val="0"/>
        <charset val="1"/>
      </rPr>
      <t xml:space="preserve">%</t>
    </r>
    <r>
      <rPr>
        <b val="true"/>
        <sz val="10"/>
        <color rgb="FF000000"/>
        <rFont val="Noto Sans CJK SC"/>
        <family val="2"/>
      </rPr>
      <t xml:space="preserve">）</t>
    </r>
  </si>
  <si>
    <t xml:space="preserve">受入患者のうち入院になる比率</t>
  </si>
  <si>
    <r>
      <rPr>
        <b val="true"/>
        <sz val="10"/>
        <color rgb="FF000000"/>
        <rFont val="Noto Sans CJK SC"/>
        <family val="2"/>
      </rPr>
      <t xml:space="preserve">救急経由入院</t>
    </r>
    <r>
      <rPr>
        <b val="true"/>
        <sz val="10"/>
        <color rgb="FF000000"/>
        <rFont val="Arial"/>
        <family val="0"/>
        <charset val="1"/>
      </rPr>
      <t xml:space="preserve">1</t>
    </r>
    <r>
      <rPr>
        <b val="true"/>
        <sz val="10"/>
        <color rgb="FF000000"/>
        <rFont val="Noto Sans CJK SC"/>
        <family val="2"/>
      </rPr>
      <t xml:space="preserve">件あたり</t>
    </r>
    <r>
      <rPr>
        <b val="true"/>
        <sz val="10"/>
        <color rgb="FF000000"/>
        <rFont val="Arial"/>
        <family val="0"/>
        <charset val="1"/>
      </rPr>
      <t xml:space="preserve">DPC</t>
    </r>
    <r>
      <rPr>
        <b val="true"/>
        <sz val="10"/>
        <color rgb="FF000000"/>
        <rFont val="Noto Sans CJK SC"/>
        <family val="2"/>
      </rPr>
      <t xml:space="preserve">収益（万円）</t>
    </r>
  </si>
  <si>
    <r>
      <rPr>
        <i val="true"/>
        <sz val="9"/>
        <color rgb="FF595959"/>
        <rFont val="Noto Sans CJK SC"/>
        <family val="2"/>
      </rPr>
      <t xml:space="preserve">救急経由の入院</t>
    </r>
    <r>
      <rPr>
        <i val="true"/>
        <sz val="9"/>
        <color rgb="FF595959"/>
        <rFont val="Arial"/>
        <family val="0"/>
        <charset val="1"/>
      </rPr>
      <t xml:space="preserve">1</t>
    </r>
    <r>
      <rPr>
        <i val="true"/>
        <sz val="9"/>
        <color rgb="FF595959"/>
        <rFont val="Noto Sans CJK SC"/>
        <family val="2"/>
      </rPr>
      <t xml:space="preserve">件あたりの平均</t>
    </r>
    <r>
      <rPr>
        <i val="true"/>
        <sz val="9"/>
        <color rgb="FF595959"/>
        <rFont val="Arial"/>
        <family val="0"/>
        <charset val="1"/>
      </rPr>
      <t xml:space="preserve">DPC</t>
    </r>
    <r>
      <rPr>
        <i val="true"/>
        <sz val="9"/>
        <color rgb="FF595959"/>
        <rFont val="Noto Sans CJK SC"/>
        <family val="2"/>
      </rPr>
      <t xml:space="preserve">収益</t>
    </r>
  </si>
  <si>
    <r>
      <rPr>
        <b val="true"/>
        <sz val="12"/>
        <color rgb="FFFFFFFF"/>
        <rFont val="Noto Sans CJK SC"/>
        <family val="2"/>
      </rPr>
      <t xml:space="preserve">■ 軸</t>
    </r>
    <r>
      <rPr>
        <b val="true"/>
        <sz val="12"/>
        <color rgb="FFFFFFFF"/>
        <rFont val="Arial"/>
        <family val="0"/>
        <charset val="1"/>
      </rPr>
      <t xml:space="preserve">1</t>
    </r>
    <r>
      <rPr>
        <b val="true"/>
        <sz val="12"/>
        <color rgb="FFFFFFFF"/>
        <rFont val="Noto Sans CJK SC"/>
        <family val="2"/>
      </rPr>
      <t xml:space="preserve">：受入件数連動手当</t>
    </r>
  </si>
  <si>
    <r>
      <rPr>
        <b val="true"/>
        <sz val="10"/>
        <color rgb="FF000000"/>
        <rFont val="Noto Sans CJK SC"/>
        <family val="2"/>
      </rPr>
      <t xml:space="preserve">受入</t>
    </r>
    <r>
      <rPr>
        <b val="true"/>
        <sz val="10"/>
        <color rgb="FF000000"/>
        <rFont val="Arial"/>
        <family val="0"/>
        <charset val="1"/>
      </rPr>
      <t xml:space="preserve">1</t>
    </r>
    <r>
      <rPr>
        <b val="true"/>
        <sz val="10"/>
        <color rgb="FF000000"/>
        <rFont val="Noto Sans CJK SC"/>
        <family val="2"/>
      </rPr>
      <t xml:space="preserve">件あたりの手当（円）</t>
    </r>
  </si>
  <si>
    <r>
      <rPr>
        <i val="true"/>
        <sz val="9"/>
        <color rgb="FF595959"/>
        <rFont val="Noto Sans CJK SC"/>
        <family val="2"/>
      </rPr>
      <t xml:space="preserve">業界の実装ゾーン：</t>
    </r>
    <r>
      <rPr>
        <i val="true"/>
        <sz val="9"/>
        <color rgb="FF595959"/>
        <rFont val="Arial"/>
        <family val="0"/>
        <charset val="1"/>
      </rPr>
      <t xml:space="preserve">1</t>
    </r>
    <r>
      <rPr>
        <i val="true"/>
        <sz val="9"/>
        <color rgb="FF595959"/>
        <rFont val="Noto Sans CJK SC"/>
        <family val="2"/>
      </rPr>
      <t xml:space="preserve">件あたり数千円レベル。当直料とは別建てで設計</t>
    </r>
  </si>
  <si>
    <t xml:space="preserve">適用範囲</t>
  </si>
  <si>
    <t xml:space="preserve">全当直医</t>
  </si>
  <si>
    <t xml:space="preserve">全当直医／非常勤のみ／救急科のみ など</t>
  </si>
  <si>
    <r>
      <rPr>
        <b val="true"/>
        <sz val="12"/>
        <color rgb="FFFFFFFF"/>
        <rFont val="Noto Sans CJK SC"/>
        <family val="2"/>
      </rPr>
      <t xml:space="preserve">■ 軸</t>
    </r>
    <r>
      <rPr>
        <b val="true"/>
        <sz val="12"/>
        <color rgb="FFFFFFFF"/>
        <rFont val="Arial"/>
        <family val="0"/>
        <charset val="1"/>
      </rPr>
      <t xml:space="preserve">2</t>
    </r>
    <r>
      <rPr>
        <b val="true"/>
        <sz val="12"/>
        <color rgb="FFFFFFFF"/>
        <rFont val="Noto Sans CJK SC"/>
        <family val="2"/>
      </rPr>
      <t xml:space="preserve">：入院実績連動手当</t>
    </r>
  </si>
  <si>
    <r>
      <rPr>
        <b val="true"/>
        <sz val="10"/>
        <color rgb="FF000000"/>
        <rFont val="Noto Sans CJK SC"/>
        <family val="2"/>
      </rPr>
      <t xml:space="preserve">入院</t>
    </r>
    <r>
      <rPr>
        <b val="true"/>
        <sz val="10"/>
        <color rgb="FF000000"/>
        <rFont val="Arial"/>
        <family val="0"/>
        <charset val="1"/>
      </rPr>
      <t xml:space="preserve">1</t>
    </r>
    <r>
      <rPr>
        <b val="true"/>
        <sz val="10"/>
        <color rgb="FF000000"/>
        <rFont val="Noto Sans CJK SC"/>
        <family val="2"/>
      </rPr>
      <t xml:space="preserve">件あたりの手当（円）</t>
    </r>
  </si>
  <si>
    <t xml:space="preserve">業界の実装ゾーン：受入と同水準を二段構成で積み上げる設計が一般的</t>
  </si>
  <si>
    <t xml:space="preserve">重症症例の傾斜（倍率）</t>
  </si>
  <si>
    <r>
      <rPr>
        <i val="true"/>
        <sz val="9"/>
        <color rgb="FF595959"/>
        <rFont val="Noto Sans CJK SC"/>
        <family val="2"/>
      </rPr>
      <t xml:space="preserve">脳卒中・多発外傷など重症の場合の倍率（</t>
    </r>
    <r>
      <rPr>
        <i val="true"/>
        <sz val="9"/>
        <color rgb="FF595959"/>
        <rFont val="Arial"/>
        <family val="0"/>
        <charset val="1"/>
      </rPr>
      <t xml:space="preserve">1.0</t>
    </r>
    <r>
      <rPr>
        <i val="true"/>
        <sz val="9"/>
        <color rgb="FF595959"/>
        <rFont val="Noto Sans CJK SC"/>
        <family val="2"/>
      </rPr>
      <t xml:space="preserve">で傾斜なし）</t>
    </r>
  </si>
  <si>
    <r>
      <rPr>
        <b val="true"/>
        <sz val="12"/>
        <color rgb="FFFFFFFF"/>
        <rFont val="Noto Sans CJK SC"/>
        <family val="2"/>
      </rPr>
      <t xml:space="preserve">■ 軸</t>
    </r>
    <r>
      <rPr>
        <b val="true"/>
        <sz val="12"/>
        <color rgb="FFFFFFFF"/>
        <rFont val="Arial"/>
        <family val="0"/>
        <charset val="1"/>
      </rPr>
      <t xml:space="preserve">3</t>
    </r>
    <r>
      <rPr>
        <b val="true"/>
        <sz val="12"/>
        <color rgb="FFFFFFFF"/>
        <rFont val="Noto Sans CJK SC"/>
        <family val="2"/>
      </rPr>
      <t xml:space="preserve">：応需率連動の評価制度</t>
    </r>
  </si>
  <si>
    <t xml:space="preserve">評価期間</t>
  </si>
  <si>
    <t xml:space="preserve">月次</t>
  </si>
  <si>
    <t xml:space="preserve">月次／四半期／半期 のいずれかが一般的</t>
  </si>
  <si>
    <r>
      <rPr>
        <b val="true"/>
        <sz val="10"/>
        <color rgb="FF000000"/>
        <rFont val="Noto Sans CJK SC"/>
        <family val="2"/>
      </rPr>
      <t xml:space="preserve">応需率の閾値（</t>
    </r>
    <r>
      <rPr>
        <b val="true"/>
        <sz val="10"/>
        <color rgb="FF000000"/>
        <rFont val="Arial"/>
        <family val="0"/>
        <charset val="1"/>
      </rPr>
      <t xml:space="preserve">%</t>
    </r>
    <r>
      <rPr>
        <b val="true"/>
        <sz val="10"/>
        <color rgb="FF000000"/>
        <rFont val="Noto Sans CJK SC"/>
        <family val="2"/>
      </rPr>
      <t xml:space="preserve">）</t>
    </r>
  </si>
  <si>
    <t xml:space="preserve">この応需率を下回ると勤務枠配分・契約更新で調整</t>
  </si>
  <si>
    <t xml:space="preserve">応需率インセンティブ（月額・円）</t>
  </si>
  <si>
    <t xml:space="preserve">閾値以上を維持した医師に支給する月額手当</t>
  </si>
  <si>
    <t xml:space="preserve">運用方法</t>
  </si>
  <si>
    <t xml:space="preserve">勤務枠配分</t>
  </si>
  <si>
    <t xml:space="preserve">報酬の一方的減額ではなく契約更新・勤務機会の配分で調整するのが現実的</t>
  </si>
  <si>
    <t xml:space="preserve">■ 落とし穴への抑制装置（チェック項目）</t>
  </si>
  <si>
    <r>
      <rPr>
        <b val="true"/>
        <sz val="10"/>
        <color rgb="FF000000"/>
        <rFont val="Arial"/>
        <family val="0"/>
        <charset val="1"/>
      </rPr>
      <t xml:space="preserve">DPC</t>
    </r>
    <r>
      <rPr>
        <b val="true"/>
        <sz val="10"/>
        <color rgb="FF000000"/>
        <rFont val="Noto Sans CJK SC"/>
        <family val="2"/>
      </rPr>
      <t xml:space="preserve">在院日数の事後モニタリング</t>
    </r>
  </si>
  <si>
    <t xml:space="preserve">未実施</t>
  </si>
  <si>
    <r>
      <rPr>
        <i val="true"/>
        <sz val="9"/>
        <color rgb="FF595959"/>
        <rFont val="Noto Sans CJK SC"/>
        <family val="2"/>
      </rPr>
      <t xml:space="preserve">実施／未実施。軸</t>
    </r>
    <r>
      <rPr>
        <i val="true"/>
        <sz val="9"/>
        <color rgb="FF595959"/>
        <rFont val="Arial"/>
        <family val="0"/>
        <charset val="1"/>
      </rPr>
      <t xml:space="preserve">2</t>
    </r>
    <r>
      <rPr>
        <i val="true"/>
        <sz val="9"/>
        <color rgb="FF595959"/>
        <rFont val="Noto Sans CJK SC"/>
        <family val="2"/>
      </rPr>
      <t xml:space="preserve">のモラルハザード対策</t>
    </r>
  </si>
  <si>
    <t xml:space="preserve">救急隊からの相互評価制度</t>
  </si>
  <si>
    <r>
      <rPr>
        <i val="true"/>
        <sz val="9"/>
        <color rgb="FF595959"/>
        <rFont val="Noto Sans CJK SC"/>
        <family val="2"/>
      </rPr>
      <t xml:space="preserve">実施／未実施。軸</t>
    </r>
    <r>
      <rPr>
        <i val="true"/>
        <sz val="9"/>
        <color rgb="FF595959"/>
        <rFont val="Arial"/>
        <family val="0"/>
        <charset val="1"/>
      </rPr>
      <t xml:space="preserve">3</t>
    </r>
    <r>
      <rPr>
        <i val="true"/>
        <sz val="9"/>
        <color rgb="FF595959"/>
        <rFont val="Noto Sans CJK SC"/>
        <family val="2"/>
      </rPr>
      <t xml:space="preserve">の分母操作対策</t>
    </r>
  </si>
  <si>
    <t xml:space="preserve">常勤医評価制度との連動</t>
  </si>
  <si>
    <t xml:space="preserve">実施／未実施。常勤医モラル分断の防止策</t>
  </si>
  <si>
    <r>
      <rPr>
        <b val="true"/>
        <sz val="10"/>
        <color rgb="FF000000"/>
        <rFont val="Noto Sans CJK SC"/>
        <family val="2"/>
      </rPr>
      <t xml:space="preserve">地域医療体制確保加算</t>
    </r>
    <r>
      <rPr>
        <b val="true"/>
        <sz val="10"/>
        <color rgb="FF000000"/>
        <rFont val="Arial"/>
        <family val="0"/>
        <charset val="1"/>
      </rPr>
      <t xml:space="preserve">2</t>
    </r>
    <r>
      <rPr>
        <b val="true"/>
        <sz val="10"/>
        <color rgb="FF000000"/>
        <rFont val="Noto Sans CJK SC"/>
        <family val="2"/>
      </rPr>
      <t xml:space="preserve">の特別手当</t>
    </r>
  </si>
  <si>
    <t xml:space="preserve">未該当</t>
  </si>
  <si>
    <t xml:space="preserve">該当／未該当／検討中</t>
  </si>
  <si>
    <r>
      <rPr>
        <b val="true"/>
        <sz val="14"/>
        <color rgb="FFFFFFFF"/>
        <rFont val="Arial"/>
        <family val="0"/>
        <charset val="1"/>
      </rPr>
      <t xml:space="preserve">Step 3</t>
    </r>
    <r>
      <rPr>
        <b val="true"/>
        <sz val="14"/>
        <color rgb="FFFFFFFF"/>
        <rFont val="Noto Sans CJK SC"/>
        <family val="2"/>
      </rPr>
      <t xml:space="preserve">｜医師別の施策前後の年収を試算する</t>
    </r>
  </si>
  <si>
    <r>
      <rPr>
        <i val="true"/>
        <sz val="9"/>
        <color rgb="FF595959"/>
        <rFont val="Arial"/>
        <family val="0"/>
        <charset val="1"/>
      </rPr>
      <t xml:space="preserve">Step1</t>
    </r>
    <r>
      <rPr>
        <i val="true"/>
        <sz val="9"/>
        <color rgb="FF595959"/>
        <rFont val="Noto Sans CJK SC"/>
        <family val="2"/>
      </rPr>
      <t xml:space="preserve">の医師</t>
    </r>
    <r>
      <rPr>
        <i val="true"/>
        <sz val="9"/>
        <color rgb="FF595959"/>
        <rFont val="Arial"/>
        <family val="0"/>
        <charset val="1"/>
      </rPr>
      <t xml:space="preserve">ID</t>
    </r>
    <r>
      <rPr>
        <i val="true"/>
        <sz val="9"/>
        <color rgb="FF595959"/>
        <rFont val="Noto Sans CJK SC"/>
        <family val="2"/>
      </rPr>
      <t xml:space="preserve">ごとに、年間想定受入件数・入院件数・応需率を入力すると施策後年収が自動算出されます。</t>
    </r>
  </si>
  <si>
    <t xml:space="preserve">勤務形態（自動）</t>
  </si>
  <si>
    <t xml:space="preserve">年間受入件数</t>
  </si>
  <si>
    <t xml:space="preserve">うち入院件数</t>
  </si>
  <si>
    <r>
      <rPr>
        <b val="true"/>
        <sz val="11"/>
        <color rgb="FFFFFFFF"/>
        <rFont val="Noto Sans CJK SC"/>
        <family val="2"/>
      </rPr>
      <t xml:space="preserve">応需率</t>
    </r>
    <r>
      <rPr>
        <b val="true"/>
        <sz val="11"/>
        <color rgb="FFFFFFFF"/>
        <rFont val="Arial"/>
        <family val="0"/>
        <charset val="1"/>
      </rPr>
      <t xml:space="preserve">(%)</t>
    </r>
  </si>
  <si>
    <r>
      <rPr>
        <b val="true"/>
        <sz val="11"/>
        <color rgb="FFFFFFFF"/>
        <rFont val="Noto Sans CJK SC"/>
        <family val="2"/>
      </rPr>
      <t xml:space="preserve">軸</t>
    </r>
    <r>
      <rPr>
        <b val="true"/>
        <sz val="11"/>
        <color rgb="FFFFFFFF"/>
        <rFont val="Arial"/>
        <family val="0"/>
        <charset val="1"/>
      </rPr>
      <t xml:space="preserve">1</t>
    </r>
    <r>
      <rPr>
        <b val="true"/>
        <sz val="11"/>
        <color rgb="FFFFFFFF"/>
        <rFont val="Noto Sans CJK SC"/>
        <family val="2"/>
      </rPr>
      <t xml:space="preserve">合計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万円・自動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</si>
  <si>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軸</t>
    </r>
    <r>
      <rPr>
        <b val="true"/>
        <sz val="11"/>
        <color rgb="FFFFFFFF"/>
        <rFont val="Arial"/>
        <family val="0"/>
        <charset val="1"/>
      </rPr>
      <t xml:space="preserve">2</t>
    </r>
    <r>
      <rPr>
        <b val="true"/>
        <sz val="11"/>
        <color rgb="FFFFFFFF"/>
        <rFont val="Noto Sans CJK SC"/>
        <family val="2"/>
      </rPr>
      <t xml:space="preserve">合計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万円・自動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</si>
  <si>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軸</t>
    </r>
    <r>
      <rPr>
        <b val="true"/>
        <sz val="11"/>
        <color rgb="FFFFFFFF"/>
        <rFont val="Arial"/>
        <family val="0"/>
        <charset val="1"/>
      </rPr>
      <t xml:space="preserve">3</t>
    </r>
    <r>
      <rPr>
        <b val="true"/>
        <sz val="11"/>
        <color rgb="FFFFFFFF"/>
        <rFont val="Noto Sans CJK SC"/>
        <family val="2"/>
      </rPr>
      <t xml:space="preserve">合計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万円・自動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</si>
  <si>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施策後年収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万円・自動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</si>
  <si>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施策前後差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万円・自動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</si>
  <si>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全医師合計（万円）</t>
  </si>
  <si>
    <t xml:space="preserve">■ 結果の読み方</t>
  </si>
  <si>
    <r>
      <rPr>
        <i val="true"/>
        <sz val="9"/>
        <color rgb="FF595959"/>
        <rFont val="Noto Sans CJK SC"/>
        <family val="2"/>
      </rPr>
      <t xml:space="preserve">・「施策前後差」が常勤医・非常勤医で大きく不公平な場合、</t>
    </r>
    <r>
      <rPr>
        <i val="true"/>
        <sz val="9"/>
        <color rgb="FF595959"/>
        <rFont val="Arial"/>
        <family val="0"/>
        <charset val="1"/>
      </rPr>
      <t xml:space="preserve">Step2</t>
    </r>
    <r>
      <rPr>
        <i val="true"/>
        <sz val="9"/>
        <color rgb="FF595959"/>
        <rFont val="Noto Sans CJK SC"/>
        <family val="2"/>
      </rPr>
      <t xml:space="preserve">の重み付けを再調整するか、常勤医評価制度を別途整備します。</t>
    </r>
  </si>
  <si>
    <r>
      <rPr>
        <i val="true"/>
        <sz val="9"/>
        <color rgb="FF595959"/>
        <rFont val="Noto Sans CJK SC"/>
        <family val="2"/>
      </rPr>
      <t xml:space="preserve">・「軸</t>
    </r>
    <r>
      <rPr>
        <i val="true"/>
        <sz val="9"/>
        <color rgb="FF595959"/>
        <rFont val="Arial"/>
        <family val="0"/>
        <charset val="1"/>
      </rPr>
      <t xml:space="preserve">3</t>
    </r>
    <r>
      <rPr>
        <i val="true"/>
        <sz val="9"/>
        <color rgb="FF595959"/>
        <rFont val="Noto Sans CJK SC"/>
        <family val="2"/>
      </rPr>
      <t xml:space="preserve">合計」が</t>
    </r>
    <r>
      <rPr>
        <i val="true"/>
        <sz val="9"/>
        <color rgb="FF595959"/>
        <rFont val="Arial"/>
        <family val="0"/>
        <charset val="1"/>
      </rPr>
      <t xml:space="preserve">0</t>
    </r>
    <r>
      <rPr>
        <i val="true"/>
        <sz val="9"/>
        <color rgb="FF595959"/>
        <rFont val="Noto Sans CJK SC"/>
        <family val="2"/>
      </rPr>
      <t xml:space="preserve">の医師は応需率が閾値を下回っています。勤務枠配分・契約更新の判定対象です。</t>
    </r>
  </si>
  <si>
    <r>
      <rPr>
        <i val="true"/>
        <sz val="9"/>
        <color rgb="FF595959"/>
        <rFont val="Noto Sans CJK SC"/>
        <family val="2"/>
      </rPr>
      <t xml:space="preserve">・全体の追加原資は</t>
    </r>
    <r>
      <rPr>
        <i val="true"/>
        <sz val="9"/>
        <color rgb="FF595959"/>
        <rFont val="Arial"/>
        <family val="0"/>
        <charset val="1"/>
      </rPr>
      <t xml:space="preserve">K</t>
    </r>
    <r>
      <rPr>
        <i val="true"/>
        <sz val="9"/>
        <color rgb="FF595959"/>
        <rFont val="Noto Sans CJK SC"/>
        <family val="2"/>
      </rPr>
      <t xml:space="preserve">列の合計です。</t>
    </r>
    <r>
      <rPr>
        <i val="true"/>
        <sz val="9"/>
        <color rgb="FF595959"/>
        <rFont val="Arial"/>
        <family val="0"/>
        <charset val="1"/>
      </rPr>
      <t xml:space="preserve">Step4</t>
    </r>
    <r>
      <rPr>
        <i val="true"/>
        <sz val="9"/>
        <color rgb="FF595959"/>
        <rFont val="Noto Sans CJK SC"/>
        <family val="2"/>
      </rPr>
      <t xml:space="preserve">の予算インパクトでこの数値が増収と比較されます。</t>
    </r>
  </si>
  <si>
    <r>
      <rPr>
        <b val="true"/>
        <sz val="14"/>
        <color rgb="FFFFFFFF"/>
        <rFont val="Arial"/>
        <family val="0"/>
        <charset val="1"/>
      </rPr>
      <t xml:space="preserve">Step 4</t>
    </r>
    <r>
      <rPr>
        <b val="true"/>
        <sz val="14"/>
        <color rgb="FFFFFFFF"/>
        <rFont val="Noto Sans CJK SC"/>
        <family val="2"/>
      </rPr>
      <t xml:space="preserve">｜予算インパクトを試算する</t>
    </r>
  </si>
  <si>
    <t xml:space="preserve">応需率改善による増収と、医師インセンティブの追加原資を比較し、初年度の回収可能性を判定します。</t>
  </si>
  <si>
    <r>
      <rPr>
        <b val="true"/>
        <sz val="12"/>
        <color rgb="FFFFFFFF"/>
        <rFont val="Noto Sans CJK SC"/>
        <family val="2"/>
      </rPr>
      <t xml:space="preserve">■ 自院の前提（</t>
    </r>
    <r>
      <rPr>
        <b val="true"/>
        <sz val="12"/>
        <color rgb="FFFFFFFF"/>
        <rFont val="Arial"/>
        <family val="0"/>
        <charset val="1"/>
      </rPr>
      <t xml:space="preserve">Step2</t>
    </r>
    <r>
      <rPr>
        <b val="true"/>
        <sz val="12"/>
        <color rgb="FFFFFFFF"/>
        <rFont val="Noto Sans CJK SC"/>
        <family val="2"/>
      </rPr>
      <t xml:space="preserve">から自動参照）</t>
    </r>
  </si>
  <si>
    <r>
      <rPr>
        <i val="true"/>
        <sz val="9"/>
        <color rgb="FF595959"/>
        <rFont val="Arial"/>
        <family val="0"/>
        <charset val="1"/>
      </rPr>
      <t xml:space="preserve">(Step2</t>
    </r>
    <r>
      <rPr>
        <i val="true"/>
        <sz val="9"/>
        <color rgb="FF595959"/>
        <rFont val="Noto Sans CJK SC"/>
        <family val="2"/>
      </rPr>
      <t xml:space="preserve">の入力値</t>
    </r>
    <r>
      <rPr>
        <i val="true"/>
        <sz val="9"/>
        <color rgb="FF595959"/>
        <rFont val="Arial"/>
        <family val="0"/>
        <charset val="1"/>
      </rPr>
      <t xml:space="preserve">)</t>
    </r>
  </si>
  <si>
    <t xml:space="preserve">現状の応需率</t>
  </si>
  <si>
    <t xml:space="preserve">目標応需率</t>
  </si>
  <si>
    <t xml:space="preserve">救急→入院率</t>
  </si>
  <si>
    <r>
      <rPr>
        <b val="true"/>
        <sz val="10"/>
        <color rgb="FF000000"/>
        <rFont val="Noto Sans CJK SC"/>
        <family val="2"/>
      </rPr>
      <t xml:space="preserve">入院</t>
    </r>
    <r>
      <rPr>
        <b val="true"/>
        <sz val="10"/>
        <color rgb="FF000000"/>
        <rFont val="Arial"/>
        <family val="0"/>
        <charset val="1"/>
      </rPr>
      <t xml:space="preserve">1</t>
    </r>
    <r>
      <rPr>
        <b val="true"/>
        <sz val="10"/>
        <color rgb="FF000000"/>
        <rFont val="Noto Sans CJK SC"/>
        <family val="2"/>
      </rPr>
      <t xml:space="preserve">件あたり</t>
    </r>
    <r>
      <rPr>
        <b val="true"/>
        <sz val="10"/>
        <color rgb="FF000000"/>
        <rFont val="Arial"/>
        <family val="0"/>
        <charset val="1"/>
      </rPr>
      <t xml:space="preserve">DPC</t>
    </r>
    <r>
      <rPr>
        <b val="true"/>
        <sz val="10"/>
        <color rgb="FF000000"/>
        <rFont val="Noto Sans CJK SC"/>
        <family val="2"/>
      </rPr>
      <t xml:space="preserve">収益（万円）</t>
    </r>
  </si>
  <si>
    <t xml:space="preserve">■ 増収の試算</t>
  </si>
  <si>
    <r>
      <rPr>
        <b val="true"/>
        <sz val="10"/>
        <color rgb="FF000000"/>
        <rFont val="Noto Sans CJK SC"/>
        <family val="2"/>
      </rPr>
      <t xml:space="preserve">応需率改善幅（</t>
    </r>
    <r>
      <rPr>
        <b val="true"/>
        <sz val="10"/>
        <color rgb="FF000000"/>
        <rFont val="Arial"/>
        <family val="0"/>
        <charset val="1"/>
      </rPr>
      <t xml:space="preserve">pt</t>
    </r>
    <r>
      <rPr>
        <b val="true"/>
        <sz val="10"/>
        <color rgb="FF000000"/>
        <rFont val="Noto Sans CJK SC"/>
        <family val="2"/>
      </rPr>
      <t xml:space="preserve">）</t>
    </r>
  </si>
  <si>
    <t xml:space="preserve">目標 − 現状</t>
  </si>
  <si>
    <t xml:space="preserve">追加受入件数（年間・件）</t>
  </si>
  <si>
    <r>
      <rPr>
        <i val="true"/>
        <sz val="9"/>
        <color rgb="FF595959"/>
        <rFont val="Noto Sans CJK SC"/>
        <family val="2"/>
      </rPr>
      <t xml:space="preserve">要請数 </t>
    </r>
    <r>
      <rPr>
        <i val="true"/>
        <sz val="9"/>
        <color rgb="FF595959"/>
        <rFont val="Arial"/>
        <family val="0"/>
        <charset val="1"/>
      </rPr>
      <t xml:space="preserve">× </t>
    </r>
    <r>
      <rPr>
        <i val="true"/>
        <sz val="9"/>
        <color rgb="FF595959"/>
        <rFont val="Noto Sans CJK SC"/>
        <family val="2"/>
      </rPr>
      <t xml:space="preserve">改善幅</t>
    </r>
  </si>
  <si>
    <t xml:space="preserve">追加入院件数（年間・件）</t>
  </si>
  <si>
    <r>
      <rPr>
        <i val="true"/>
        <sz val="9"/>
        <color rgb="FF595959"/>
        <rFont val="Noto Sans CJK SC"/>
        <family val="2"/>
      </rPr>
      <t xml:space="preserve">追加受入 </t>
    </r>
    <r>
      <rPr>
        <i val="true"/>
        <sz val="9"/>
        <color rgb="FF595959"/>
        <rFont val="Arial"/>
        <family val="0"/>
        <charset val="1"/>
      </rPr>
      <t xml:space="preserve">× </t>
    </r>
    <r>
      <rPr>
        <i val="true"/>
        <sz val="9"/>
        <color rgb="FF595959"/>
        <rFont val="Noto Sans CJK SC"/>
        <family val="2"/>
      </rPr>
      <t xml:space="preserve">入院率</t>
    </r>
  </si>
  <si>
    <r>
      <rPr>
        <b val="true"/>
        <sz val="10"/>
        <color rgb="FF000000"/>
        <rFont val="Arial"/>
        <family val="0"/>
        <charset val="1"/>
      </rPr>
      <t xml:space="preserve">DPC</t>
    </r>
    <r>
      <rPr>
        <b val="true"/>
        <sz val="10"/>
        <color rgb="FF000000"/>
        <rFont val="Noto Sans CJK SC"/>
        <family val="2"/>
      </rPr>
      <t xml:space="preserve">収益増（万円・年間）</t>
    </r>
  </si>
  <si>
    <r>
      <rPr>
        <i val="true"/>
        <sz val="9"/>
        <color rgb="FF595959"/>
        <rFont val="Noto Sans CJK SC"/>
        <family val="2"/>
      </rPr>
      <t xml:space="preserve">追加入院 </t>
    </r>
    <r>
      <rPr>
        <i val="true"/>
        <sz val="9"/>
        <color rgb="FF595959"/>
        <rFont val="Arial"/>
        <family val="0"/>
        <charset val="1"/>
      </rPr>
      <t xml:space="preserve">× </t>
    </r>
    <r>
      <rPr>
        <i val="true"/>
        <sz val="9"/>
        <color rgb="FF595959"/>
        <rFont val="Noto Sans CJK SC"/>
        <family val="2"/>
      </rPr>
      <t xml:space="preserve">入院</t>
    </r>
    <r>
      <rPr>
        <i val="true"/>
        <sz val="9"/>
        <color rgb="FF595959"/>
        <rFont val="Arial"/>
        <family val="0"/>
        <charset val="1"/>
      </rPr>
      <t xml:space="preserve">DPC</t>
    </r>
    <r>
      <rPr>
        <i val="true"/>
        <sz val="9"/>
        <color rgb="FF595959"/>
        <rFont val="Noto Sans CJK SC"/>
        <family val="2"/>
      </rPr>
      <t xml:space="preserve">単価</t>
    </r>
  </si>
  <si>
    <t xml:space="preserve">■ 追加原資（医師インセンティブ）の試算</t>
  </si>
  <si>
    <r>
      <rPr>
        <b val="true"/>
        <sz val="10"/>
        <color rgb="FF000000"/>
        <rFont val="Noto Sans CJK SC"/>
        <family val="2"/>
      </rPr>
      <t xml:space="preserve">軸</t>
    </r>
    <r>
      <rPr>
        <b val="true"/>
        <sz val="10"/>
        <color rgb="FF000000"/>
        <rFont val="Arial"/>
        <family val="0"/>
        <charset val="1"/>
      </rPr>
      <t xml:space="preserve">1</t>
    </r>
    <r>
      <rPr>
        <b val="true"/>
        <sz val="10"/>
        <color rgb="FF000000"/>
        <rFont val="Noto Sans CJK SC"/>
        <family val="2"/>
      </rPr>
      <t xml:space="preserve">原資（受入連動・万円）</t>
    </r>
  </si>
  <si>
    <r>
      <rPr>
        <i val="true"/>
        <sz val="9"/>
        <color rgb="FF595959"/>
        <rFont val="Noto Sans CJK SC"/>
        <family val="2"/>
      </rPr>
      <t xml:space="preserve">追加受入件数 </t>
    </r>
    <r>
      <rPr>
        <i val="true"/>
        <sz val="9"/>
        <color rgb="FF595959"/>
        <rFont val="Arial"/>
        <family val="0"/>
        <charset val="1"/>
      </rPr>
      <t xml:space="preserve">× </t>
    </r>
    <r>
      <rPr>
        <i val="true"/>
        <sz val="9"/>
        <color rgb="FF595959"/>
        <rFont val="Noto Sans CJK SC"/>
        <family val="2"/>
      </rPr>
      <t xml:space="preserve">軸</t>
    </r>
    <r>
      <rPr>
        <i val="true"/>
        <sz val="9"/>
        <color rgb="FF595959"/>
        <rFont val="Arial"/>
        <family val="0"/>
        <charset val="1"/>
      </rPr>
      <t xml:space="preserve">1</t>
    </r>
    <r>
      <rPr>
        <i val="true"/>
        <sz val="9"/>
        <color rgb="FF595959"/>
        <rFont val="Noto Sans CJK SC"/>
        <family val="2"/>
      </rPr>
      <t xml:space="preserve">単価</t>
    </r>
  </si>
  <si>
    <r>
      <rPr>
        <b val="true"/>
        <sz val="10"/>
        <color rgb="FF000000"/>
        <rFont val="Noto Sans CJK SC"/>
        <family val="2"/>
      </rPr>
      <t xml:space="preserve">軸</t>
    </r>
    <r>
      <rPr>
        <b val="true"/>
        <sz val="10"/>
        <color rgb="FF000000"/>
        <rFont val="Arial"/>
        <family val="0"/>
        <charset val="1"/>
      </rPr>
      <t xml:space="preserve">2</t>
    </r>
    <r>
      <rPr>
        <b val="true"/>
        <sz val="10"/>
        <color rgb="FF000000"/>
        <rFont val="Noto Sans CJK SC"/>
        <family val="2"/>
      </rPr>
      <t xml:space="preserve">原資（入院連動・万円）</t>
    </r>
  </si>
  <si>
    <r>
      <rPr>
        <i val="true"/>
        <sz val="9"/>
        <color rgb="FF595959"/>
        <rFont val="Noto Sans CJK SC"/>
        <family val="2"/>
      </rPr>
      <t xml:space="preserve">追加入院件数 </t>
    </r>
    <r>
      <rPr>
        <i val="true"/>
        <sz val="9"/>
        <color rgb="FF595959"/>
        <rFont val="Arial"/>
        <family val="0"/>
        <charset val="1"/>
      </rPr>
      <t xml:space="preserve">× </t>
    </r>
    <r>
      <rPr>
        <i val="true"/>
        <sz val="9"/>
        <color rgb="FF595959"/>
        <rFont val="Noto Sans CJK SC"/>
        <family val="2"/>
      </rPr>
      <t xml:space="preserve">軸</t>
    </r>
    <r>
      <rPr>
        <i val="true"/>
        <sz val="9"/>
        <color rgb="FF595959"/>
        <rFont val="Arial"/>
        <family val="0"/>
        <charset val="1"/>
      </rPr>
      <t xml:space="preserve">2</t>
    </r>
    <r>
      <rPr>
        <i val="true"/>
        <sz val="9"/>
        <color rgb="FF595959"/>
        <rFont val="Noto Sans CJK SC"/>
        <family val="2"/>
      </rPr>
      <t xml:space="preserve">単価</t>
    </r>
  </si>
  <si>
    <r>
      <rPr>
        <b val="true"/>
        <sz val="10"/>
        <color rgb="FF000000"/>
        <rFont val="Noto Sans CJK SC"/>
        <family val="2"/>
      </rPr>
      <t xml:space="preserve">軸</t>
    </r>
    <r>
      <rPr>
        <b val="true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Noto Sans CJK SC"/>
        <family val="2"/>
      </rPr>
      <t xml:space="preserve">原資（応需率連動・万円）</t>
    </r>
  </si>
  <si>
    <r>
      <rPr>
        <i val="true"/>
        <sz val="9"/>
        <color rgb="FF595959"/>
        <rFont val="Arial"/>
        <family val="0"/>
        <charset val="1"/>
      </rPr>
      <t xml:space="preserve">Step3</t>
    </r>
    <r>
      <rPr>
        <i val="true"/>
        <sz val="9"/>
        <color rgb="FF595959"/>
        <rFont val="Noto Sans CJK SC"/>
        <family val="2"/>
      </rPr>
      <t xml:space="preserve">の合計値を参照</t>
    </r>
  </si>
  <si>
    <t xml:space="preserve">追加原資 合計（万円）</t>
  </si>
  <si>
    <r>
      <rPr>
        <i val="true"/>
        <sz val="9"/>
        <color rgb="FF595959"/>
        <rFont val="Noto Sans CJK SC"/>
        <family val="2"/>
      </rPr>
      <t xml:space="preserve">軸</t>
    </r>
    <r>
      <rPr>
        <i val="true"/>
        <sz val="9"/>
        <color rgb="FF595959"/>
        <rFont val="Arial"/>
        <family val="0"/>
        <charset val="1"/>
      </rPr>
      <t xml:space="preserve">1+</t>
    </r>
    <r>
      <rPr>
        <i val="true"/>
        <sz val="9"/>
        <color rgb="FF595959"/>
        <rFont val="Noto Sans CJK SC"/>
        <family val="2"/>
      </rPr>
      <t xml:space="preserve">軸</t>
    </r>
    <r>
      <rPr>
        <i val="true"/>
        <sz val="9"/>
        <color rgb="FF595959"/>
        <rFont val="Arial"/>
        <family val="0"/>
        <charset val="1"/>
      </rPr>
      <t xml:space="preserve">2+</t>
    </r>
    <r>
      <rPr>
        <i val="true"/>
        <sz val="9"/>
        <color rgb="FF595959"/>
        <rFont val="Noto Sans CJK SC"/>
        <family val="2"/>
      </rPr>
      <t xml:space="preserve">軸</t>
    </r>
    <r>
      <rPr>
        <i val="true"/>
        <sz val="9"/>
        <color rgb="FF595959"/>
        <rFont val="Arial"/>
        <family val="0"/>
        <charset val="1"/>
      </rPr>
      <t xml:space="preserve">3</t>
    </r>
  </si>
  <si>
    <t xml:space="preserve">■ 初年度の回収可能性</t>
  </si>
  <si>
    <r>
      <rPr>
        <b val="true"/>
        <sz val="10"/>
        <color rgb="FF000000"/>
        <rFont val="Noto Sans CJK SC"/>
        <family val="2"/>
      </rPr>
      <t xml:space="preserve">差引（</t>
    </r>
    <r>
      <rPr>
        <b val="true"/>
        <sz val="10"/>
        <color rgb="FF000000"/>
        <rFont val="Arial"/>
        <family val="0"/>
        <charset val="1"/>
      </rPr>
      <t xml:space="preserve">DPC</t>
    </r>
    <r>
      <rPr>
        <b val="true"/>
        <sz val="10"/>
        <color rgb="FF000000"/>
        <rFont val="Noto Sans CJK SC"/>
        <family val="2"/>
      </rPr>
      <t xml:space="preserve">増収 − 追加原資・万円）</t>
    </r>
  </si>
  <si>
    <r>
      <rPr>
        <b val="true"/>
        <sz val="10"/>
        <color rgb="FF000000"/>
        <rFont val="Noto Sans CJK SC"/>
        <family val="2"/>
      </rPr>
      <t xml:space="preserve">増収</t>
    </r>
    <r>
      <rPr>
        <b val="true"/>
        <sz val="10"/>
        <color rgb="FF000000"/>
        <rFont val="Arial"/>
        <family val="0"/>
        <charset val="1"/>
      </rPr>
      <t xml:space="preserve">÷</t>
    </r>
    <r>
      <rPr>
        <b val="true"/>
        <sz val="10"/>
        <color rgb="FF000000"/>
        <rFont val="Noto Sans CJK SC"/>
        <family val="2"/>
      </rPr>
      <t xml:space="preserve">原資（倍）</t>
    </r>
  </si>
  <si>
    <t xml:space="preserve">回収可能性の判定（自動）</t>
  </si>
  <si>
    <t xml:space="preserve">■ 試算上の注意</t>
  </si>
  <si>
    <r>
      <rPr>
        <i val="true"/>
        <sz val="9"/>
        <color rgb="FF595959"/>
        <rFont val="Noto Sans CJK SC"/>
        <family val="2"/>
      </rPr>
      <t xml:space="preserve">・本試算は応需率改善による直接的な</t>
    </r>
    <r>
      <rPr>
        <i val="true"/>
        <sz val="9"/>
        <color rgb="FF595959"/>
        <rFont val="Arial"/>
        <family val="0"/>
        <charset val="1"/>
      </rPr>
      <t xml:space="preserve">DPC</t>
    </r>
    <r>
      <rPr>
        <i val="true"/>
        <sz val="9"/>
        <color rgb="FF595959"/>
        <rFont val="Noto Sans CJK SC"/>
        <family val="2"/>
      </rPr>
      <t xml:space="preserve">増収のみを対象としています。救急患者応需係数（看護必要度加算）による点数増は別途上乗せされます。</t>
    </r>
  </si>
  <si>
    <t xml:space="preserve">・人件費・外部医師費・ベッドコントロール工数の増加、看護部の負担増は別途発生します。</t>
  </si>
  <si>
    <r>
      <rPr>
        <i val="true"/>
        <sz val="9"/>
        <color rgb="FF595959"/>
        <rFont val="Noto Sans CJK SC"/>
        <family val="2"/>
      </rPr>
      <t xml:space="preserve">・救急→入院率・</t>
    </r>
    <r>
      <rPr>
        <i val="true"/>
        <sz val="9"/>
        <color rgb="FF595959"/>
        <rFont val="Arial"/>
        <family val="0"/>
        <charset val="1"/>
      </rPr>
      <t xml:space="preserve">DPC</t>
    </r>
    <r>
      <rPr>
        <i val="true"/>
        <sz val="9"/>
        <color rgb="FF595959"/>
        <rFont val="Noto Sans CJK SC"/>
        <family val="2"/>
      </rPr>
      <t xml:space="preserve">単価は自院の実績値を入力するほど精度が上がります。</t>
    </r>
  </si>
  <si>
    <t xml:space="preserve">・本テンプレートは試算用です。実際の制度導入には医師との合意形成・労働法上の検討が必要です。</t>
  </si>
  <si>
    <r>
      <rPr>
        <i val="true"/>
        <sz val="9"/>
        <color rgb="FF595959"/>
        <rFont val="Noto Sans CJK SC"/>
        <family val="2"/>
      </rPr>
      <t xml:space="preserve">・運用開始後は月次の</t>
    </r>
    <r>
      <rPr>
        <i val="true"/>
        <sz val="9"/>
        <color rgb="FF595959"/>
        <rFont val="Arial"/>
        <family val="0"/>
        <charset val="1"/>
      </rPr>
      <t xml:space="preserve">KPI</t>
    </r>
    <r>
      <rPr>
        <i val="true"/>
        <sz val="9"/>
        <color rgb="FF595959"/>
        <rFont val="Noto Sans CJK SC"/>
        <family val="2"/>
      </rPr>
      <t xml:space="preserve">モニタリング（応需率・入院率・在院日数）と組み合わせてください。</t>
    </r>
  </si>
  <si>
    <t xml:space="preserve">■ さらに詳細な分析・相談はドクターズプライムワークまで</t>
  </si>
  <si>
    <r>
      <rPr>
        <sz val="11"/>
        <color rgb="FF1F4E79"/>
        <rFont val="Noto Sans CJK SC"/>
        <family val="2"/>
      </rPr>
      <t xml:space="preserve">ドクターズプライムワーク｜救急改善プラットフォーム
</t>
    </r>
    <r>
      <rPr>
        <sz val="11"/>
        <color rgb="FF1F4E79"/>
        <rFont val="Arial"/>
        <family val="0"/>
        <charset val="1"/>
      </rPr>
      <t xml:space="preserve">https://drsprime.com/service/work/hospital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</si>
</sst>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(#,##0\);\-"/>
    <numFmt numFmtId="166" formatCode="0.0%"/>
    <numFmt numFmtId="167" formatCode="#,##0\円"/>
    <numFmt numFmtId="168" formatCode="0.0\x"/>
    <numFmt numFmtId="169" formatCode="\+#,##0;\(#,##0\);\-"/>
    <numFmt numFmtId="170" formatCode="#,##0"/>
    <numFmt numFmtId="171" formatCode="0.0\倍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Noto Sans CJK SC"/>
      <family val="2"/>
    </font>
    <font>
      <sz val="12"/>
      <color rgb="FF595959"/>
      <name val="Noto Sans CJK SC"/>
      <family val="2"/>
    </font>
    <font>
      <i val="true"/>
      <sz val="10"/>
      <color rgb="FF1F4E79"/>
      <name val="Noto Sans CJK SC"/>
      <family val="2"/>
    </font>
    <font>
      <b val="true"/>
      <sz val="12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F4E79"/>
      <name val="Noto Sans CJK SC"/>
      <family val="2"/>
    </font>
    <font>
      <b val="true"/>
      <sz val="10"/>
      <color rgb="FF0000FF"/>
      <name val="Noto Sans CJK SC"/>
      <family val="2"/>
    </font>
    <font>
      <i val="true"/>
      <sz val="9"/>
      <color rgb="FF595959"/>
      <name val="Noto Sans CJK SC"/>
      <family val="2"/>
    </font>
    <font>
      <sz val="11"/>
      <color rgb="FF1F4E79"/>
      <name val="Noto Sans CJK SC"/>
      <family val="2"/>
    </font>
    <font>
      <sz val="11"/>
      <color rgb="FF1F4E7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4"/>
      <color rgb="FFFFFFFF"/>
      <name val="Noto Sans CJK SC"/>
      <family val="2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1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Noto Sans CJK S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1F4E79"/>
        <bgColor rgb="FF003366"/>
      </patternFill>
    </fill>
    <fill>
      <patternFill patternType="solid">
        <fgColor rgb="FFD9E2F3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medium">
        <color rgb="FF1F4E79"/>
      </top>
      <bottom style="medium">
        <color rgb="FF1F4E7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2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25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26"/>
    <col collapsed="false" customWidth="true" hidden="false" outlineLevel="0" max="8" min="4" style="0" width="14"/>
  </cols>
  <sheetData>
    <row r="2" customFormat="false" ht="27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3.5" hidden="false" customHeight="true" outlineLevel="0" collapsed="false">
      <c r="B3" s="1"/>
      <c r="C3" s="1"/>
      <c r="D3" s="1"/>
      <c r="E3" s="1"/>
      <c r="F3" s="1"/>
      <c r="G3" s="1"/>
      <c r="H3" s="1"/>
    </row>
    <row r="4" customFormat="false" ht="15" hidden="false" customHeight="false" outlineLevel="0" collapsed="false">
      <c r="B4" s="2" t="s">
        <v>1</v>
      </c>
      <c r="C4" s="2"/>
      <c r="D4" s="2"/>
      <c r="E4" s="2"/>
      <c r="F4" s="2"/>
      <c r="G4" s="2"/>
      <c r="H4" s="2"/>
    </row>
    <row r="6" customFormat="false" ht="15" hidden="false" customHeight="false" outlineLevel="0" collapsed="false">
      <c r="B6" s="3" t="s">
        <v>2</v>
      </c>
      <c r="C6" s="3"/>
      <c r="D6" s="3"/>
      <c r="E6" s="3"/>
      <c r="F6" s="3"/>
      <c r="G6" s="3"/>
      <c r="H6" s="3"/>
    </row>
    <row r="8" customFormat="false" ht="15" hidden="false" customHeight="false" outlineLevel="0" collapsed="false">
      <c r="B8" s="4" t="s">
        <v>3</v>
      </c>
      <c r="C8" s="4"/>
      <c r="D8" s="4"/>
      <c r="E8" s="4"/>
      <c r="F8" s="4"/>
      <c r="G8" s="4"/>
      <c r="H8" s="4"/>
    </row>
    <row r="9" customFormat="false" ht="18" hidden="false" customHeight="true" outlineLevel="0" collapsed="false">
      <c r="B9" s="5" t="s">
        <v>4</v>
      </c>
      <c r="C9" s="5"/>
      <c r="D9" s="5"/>
      <c r="E9" s="5"/>
      <c r="F9" s="5"/>
      <c r="G9" s="5"/>
      <c r="H9" s="5"/>
    </row>
    <row r="10" customFormat="false" ht="18" hidden="false" customHeight="true" outlineLevel="0" collapsed="false">
      <c r="B10" s="5"/>
      <c r="C10" s="5"/>
      <c r="D10" s="5"/>
      <c r="E10" s="5"/>
      <c r="F10" s="5"/>
      <c r="G10" s="5"/>
      <c r="H10" s="5"/>
    </row>
    <row r="11" customFormat="false" ht="18" hidden="false" customHeight="true" outlineLevel="0" collapsed="false">
      <c r="B11" s="5"/>
      <c r="C11" s="5"/>
      <c r="D11" s="5"/>
      <c r="E11" s="5"/>
      <c r="F11" s="5"/>
      <c r="G11" s="5"/>
      <c r="H11" s="5"/>
    </row>
    <row r="12" customFormat="false" ht="18" hidden="false" customHeight="true" outlineLevel="0" collapsed="false">
      <c r="B12" s="5"/>
      <c r="C12" s="5"/>
      <c r="D12" s="5"/>
      <c r="E12" s="5"/>
      <c r="F12" s="5"/>
      <c r="G12" s="5"/>
      <c r="H12" s="5"/>
    </row>
    <row r="14" customFormat="false" ht="19.4" hidden="false" customHeight="false" outlineLevel="0" collapsed="false">
      <c r="B14" s="6" t="s">
        <v>5</v>
      </c>
      <c r="C14" s="6"/>
      <c r="D14" s="6"/>
      <c r="E14" s="6"/>
      <c r="F14" s="6"/>
      <c r="G14" s="6"/>
      <c r="H14" s="6"/>
    </row>
    <row r="15" customFormat="false" ht="27.75" hidden="false" customHeight="true" outlineLevel="0" collapsed="false">
      <c r="B15" s="7" t="s">
        <v>6</v>
      </c>
      <c r="C15" s="8" t="s">
        <v>7</v>
      </c>
      <c r="D15" s="9" t="s">
        <v>8</v>
      </c>
      <c r="E15" s="9"/>
      <c r="F15" s="9"/>
      <c r="G15" s="9"/>
      <c r="H15" s="9"/>
    </row>
    <row r="16" customFormat="false" ht="27.75" hidden="false" customHeight="true" outlineLevel="0" collapsed="false">
      <c r="B16" s="7" t="s">
        <v>9</v>
      </c>
      <c r="C16" s="8" t="s">
        <v>10</v>
      </c>
      <c r="D16" s="9" t="s">
        <v>11</v>
      </c>
      <c r="E16" s="9"/>
      <c r="F16" s="9"/>
      <c r="G16" s="9"/>
      <c r="H16" s="9"/>
    </row>
    <row r="17" customFormat="false" ht="27.75" hidden="false" customHeight="true" outlineLevel="0" collapsed="false">
      <c r="B17" s="7" t="s">
        <v>12</v>
      </c>
      <c r="C17" s="8" t="s">
        <v>13</v>
      </c>
      <c r="D17" s="9" t="s">
        <v>14</v>
      </c>
      <c r="E17" s="9"/>
      <c r="F17" s="9"/>
      <c r="G17" s="9"/>
      <c r="H17" s="9"/>
    </row>
    <row r="18" customFormat="false" ht="27.75" hidden="false" customHeight="true" outlineLevel="0" collapsed="false">
      <c r="B18" s="7" t="s">
        <v>15</v>
      </c>
      <c r="C18" s="8" t="s">
        <v>16</v>
      </c>
      <c r="D18" s="9" t="s">
        <v>17</v>
      </c>
      <c r="E18" s="9"/>
      <c r="F18" s="9"/>
      <c r="G18" s="9"/>
      <c r="H18" s="9"/>
    </row>
    <row r="21" customFormat="false" ht="15" hidden="false" customHeight="false" outlineLevel="0" collapsed="false">
      <c r="B21" s="4" t="s">
        <v>18</v>
      </c>
      <c r="C21" s="4"/>
      <c r="D21" s="4"/>
      <c r="E21" s="4"/>
      <c r="F21" s="4"/>
      <c r="G21" s="4"/>
      <c r="H21" s="4"/>
    </row>
    <row r="22" customFormat="false" ht="15" hidden="false" customHeight="false" outlineLevel="0" collapsed="false">
      <c r="B22" s="10" t="s">
        <v>19</v>
      </c>
      <c r="C22" s="11" t="s">
        <v>20</v>
      </c>
      <c r="D22" s="12" t="s">
        <v>21</v>
      </c>
      <c r="E22" s="12"/>
      <c r="F22" s="12"/>
      <c r="G22" s="12"/>
      <c r="H22" s="12"/>
    </row>
    <row r="23" customFormat="false" ht="15" hidden="false" customHeight="false" outlineLevel="0" collapsed="false">
      <c r="B23" s="13" t="s">
        <v>19</v>
      </c>
      <c r="C23" s="14" t="s">
        <v>22</v>
      </c>
      <c r="D23" s="12" t="s">
        <v>23</v>
      </c>
      <c r="E23" s="12"/>
      <c r="F23" s="12"/>
      <c r="G23" s="12"/>
      <c r="H23" s="12"/>
    </row>
    <row r="24" customFormat="false" ht="15" hidden="false" customHeight="false" outlineLevel="0" collapsed="false">
      <c r="B24" s="15" t="s">
        <v>19</v>
      </c>
      <c r="C24" s="16" t="s">
        <v>24</v>
      </c>
      <c r="D24" s="12" t="s">
        <v>25</v>
      </c>
      <c r="E24" s="12"/>
      <c r="F24" s="12"/>
      <c r="G24" s="12"/>
      <c r="H24" s="12"/>
    </row>
    <row r="27" customFormat="false" ht="15" hidden="false" customHeight="false" outlineLevel="0" collapsed="false">
      <c r="B27" s="4" t="s">
        <v>26</v>
      </c>
      <c r="C27" s="4"/>
      <c r="D27" s="4"/>
      <c r="E27" s="4"/>
      <c r="F27" s="4"/>
      <c r="G27" s="4"/>
      <c r="H27" s="4"/>
    </row>
    <row r="28" customFormat="false" ht="15" hidden="false" customHeight="true" outlineLevel="0" collapsed="false">
      <c r="B28" s="17" t="s">
        <v>27</v>
      </c>
      <c r="C28" s="17"/>
      <c r="D28" s="17"/>
      <c r="E28" s="17"/>
      <c r="F28" s="17"/>
      <c r="G28" s="17"/>
      <c r="H28" s="17"/>
    </row>
    <row r="29" customFormat="false" ht="15" hidden="false" customHeight="true" outlineLevel="0" collapsed="false">
      <c r="B29" s="17" t="s">
        <v>28</v>
      </c>
      <c r="C29" s="17"/>
      <c r="D29" s="17"/>
      <c r="E29" s="17"/>
      <c r="F29" s="17"/>
      <c r="G29" s="17"/>
      <c r="H29" s="17"/>
    </row>
    <row r="30" customFormat="false" ht="15" hidden="false" customHeight="true" outlineLevel="0" collapsed="false">
      <c r="B30" s="17" t="s">
        <v>29</v>
      </c>
      <c r="C30" s="17"/>
      <c r="D30" s="17"/>
      <c r="E30" s="17"/>
      <c r="F30" s="17"/>
      <c r="G30" s="17"/>
      <c r="H30" s="17"/>
    </row>
    <row r="31" customFormat="false" ht="15" hidden="false" customHeight="true" outlineLevel="0" collapsed="false">
      <c r="B31" s="17" t="s">
        <v>30</v>
      </c>
      <c r="C31" s="17"/>
      <c r="D31" s="17"/>
      <c r="E31" s="17"/>
      <c r="F31" s="17"/>
      <c r="G31" s="17"/>
      <c r="H31" s="17"/>
    </row>
    <row r="33" customFormat="false" ht="15" hidden="false" customHeight="false" outlineLevel="0" collapsed="false">
      <c r="B33" s="4" t="s">
        <v>31</v>
      </c>
      <c r="C33" s="4"/>
      <c r="D33" s="4"/>
      <c r="E33" s="4"/>
      <c r="F33" s="4"/>
      <c r="G33" s="4"/>
      <c r="H33" s="4"/>
    </row>
    <row r="34" customFormat="false" ht="21.75" hidden="false" customHeight="true" outlineLevel="0" collapsed="false">
      <c r="B34" s="18" t="s">
        <v>32</v>
      </c>
      <c r="C34" s="18"/>
      <c r="D34" s="18"/>
      <c r="E34" s="18"/>
      <c r="F34" s="18"/>
      <c r="G34" s="18"/>
      <c r="H34" s="18"/>
    </row>
    <row r="35" customFormat="false" ht="21.75" hidden="false" customHeight="true" outlineLevel="0" collapsed="false">
      <c r="B35" s="18"/>
      <c r="C35" s="18"/>
      <c r="D35" s="18"/>
      <c r="E35" s="18"/>
      <c r="F35" s="18"/>
      <c r="G35" s="18"/>
      <c r="H35" s="18"/>
    </row>
  </sheetData>
  <mergeCells count="21">
    <mergeCell ref="B2:H3"/>
    <mergeCell ref="B4:H4"/>
    <mergeCell ref="B6:H6"/>
    <mergeCell ref="B8:H8"/>
    <mergeCell ref="B9:H12"/>
    <mergeCell ref="B14:H14"/>
    <mergeCell ref="D15:H15"/>
    <mergeCell ref="D16:H16"/>
    <mergeCell ref="D17:H17"/>
    <mergeCell ref="D18:H18"/>
    <mergeCell ref="B21:H21"/>
    <mergeCell ref="D22:H22"/>
    <mergeCell ref="D23:H23"/>
    <mergeCell ref="D24:H24"/>
    <mergeCell ref="B27:H27"/>
    <mergeCell ref="B28:H28"/>
    <mergeCell ref="B29:H29"/>
    <mergeCell ref="B30:H30"/>
    <mergeCell ref="B31:H31"/>
    <mergeCell ref="B33:H33"/>
    <mergeCell ref="B34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6"/>
    <col collapsed="false" customWidth="true" hidden="false" outlineLevel="0" max="4" min="3" style="0" width="1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8"/>
  </cols>
  <sheetData>
    <row r="1" customFormat="false" ht="27.75" hidden="false" customHeight="true" outlineLevel="0" collapsed="false">
      <c r="A1" s="19" t="s">
        <v>33</v>
      </c>
      <c r="B1" s="19"/>
      <c r="C1" s="19"/>
      <c r="D1" s="19"/>
      <c r="E1" s="19"/>
      <c r="F1" s="19"/>
      <c r="G1" s="19"/>
      <c r="H1" s="19"/>
      <c r="I1" s="19"/>
    </row>
    <row r="2" customFormat="false" ht="15" hidden="false" customHeight="false" outlineLevel="0" collapsed="false">
      <c r="A2" s="20" t="s">
        <v>34</v>
      </c>
      <c r="B2" s="20"/>
      <c r="C2" s="20"/>
      <c r="D2" s="20"/>
      <c r="E2" s="20"/>
      <c r="F2" s="20"/>
      <c r="G2" s="20"/>
      <c r="H2" s="20"/>
      <c r="I2" s="20"/>
    </row>
    <row r="4" customFormat="false" ht="36" hidden="false" customHeight="true" outlineLevel="0" collapsed="false">
      <c r="A4" s="21" t="s">
        <v>35</v>
      </c>
      <c r="B4" s="21" t="s">
        <v>36</v>
      </c>
      <c r="C4" s="21" t="s">
        <v>37</v>
      </c>
      <c r="D4" s="21" t="s">
        <v>38</v>
      </c>
      <c r="E4" s="21" t="s">
        <v>39</v>
      </c>
      <c r="F4" s="21" t="s">
        <v>40</v>
      </c>
      <c r="G4" s="21" t="s">
        <v>41</v>
      </c>
      <c r="H4" s="21" t="s">
        <v>42</v>
      </c>
      <c r="I4" s="21" t="s">
        <v>43</v>
      </c>
    </row>
    <row r="5" customFormat="false" ht="15" hidden="false" customHeight="false" outlineLevel="0" collapsed="false">
      <c r="A5" s="22" t="s">
        <v>44</v>
      </c>
      <c r="B5" s="23" t="s">
        <v>45</v>
      </c>
      <c r="C5" s="23" t="s">
        <v>46</v>
      </c>
      <c r="D5" s="23" t="s">
        <v>47</v>
      </c>
      <c r="E5" s="24" t="n">
        <v>80</v>
      </c>
      <c r="F5" s="24" t="n">
        <v>25</v>
      </c>
      <c r="G5" s="24" t="n">
        <v>8</v>
      </c>
      <c r="H5" s="24" t="n">
        <v>4</v>
      </c>
      <c r="I5" s="25" t="n">
        <f aca="false">IF(A5="","",E5*12+F5*12+G5*H5*12)</f>
        <v>1644</v>
      </c>
    </row>
    <row r="6" customFormat="false" ht="15" hidden="false" customHeight="false" outlineLevel="0" collapsed="false">
      <c r="A6" s="22" t="s">
        <v>48</v>
      </c>
      <c r="B6" s="23" t="s">
        <v>49</v>
      </c>
      <c r="C6" s="23" t="s">
        <v>46</v>
      </c>
      <c r="D6" s="23" t="s">
        <v>47</v>
      </c>
      <c r="E6" s="24" t="n">
        <v>90</v>
      </c>
      <c r="F6" s="24" t="n">
        <v>30</v>
      </c>
      <c r="G6" s="24" t="n">
        <v>8</v>
      </c>
      <c r="H6" s="24" t="n">
        <v>4</v>
      </c>
      <c r="I6" s="25" t="n">
        <f aca="false">IF(A6="","",E6*12+F6*12+G6*H6*12)</f>
        <v>1824</v>
      </c>
    </row>
    <row r="7" customFormat="false" ht="15" hidden="false" customHeight="false" outlineLevel="0" collapsed="false">
      <c r="A7" s="22" t="s">
        <v>50</v>
      </c>
      <c r="B7" s="23" t="s">
        <v>51</v>
      </c>
      <c r="C7" s="23" t="s">
        <v>52</v>
      </c>
      <c r="D7" s="23" t="s">
        <v>53</v>
      </c>
      <c r="E7" s="24" t="n">
        <v>0</v>
      </c>
      <c r="F7" s="24" t="n">
        <v>0</v>
      </c>
      <c r="G7" s="24" t="n">
        <v>10</v>
      </c>
      <c r="H7" s="24" t="n">
        <v>4</v>
      </c>
      <c r="I7" s="25" t="n">
        <f aca="false">IF(A7="","",E7*12+F7*12+G7*H7*12)</f>
        <v>480</v>
      </c>
    </row>
    <row r="8" customFormat="false" ht="15" hidden="false" customHeight="false" outlineLevel="0" collapsed="false">
      <c r="A8" s="23"/>
      <c r="B8" s="23"/>
      <c r="C8" s="23"/>
      <c r="D8" s="23"/>
      <c r="E8" s="24"/>
      <c r="F8" s="24"/>
      <c r="G8" s="24"/>
      <c r="H8" s="24"/>
      <c r="I8" s="25" t="str">
        <f aca="false">IF(A8="","",E8*12+F8*12+G8*H8*12)</f>
        <v/>
      </c>
    </row>
    <row r="9" customFormat="false" ht="15" hidden="false" customHeight="false" outlineLevel="0" collapsed="false">
      <c r="A9" s="23"/>
      <c r="B9" s="23"/>
      <c r="C9" s="23"/>
      <c r="D9" s="23"/>
      <c r="E9" s="24"/>
      <c r="F9" s="24"/>
      <c r="G9" s="24"/>
      <c r="H9" s="24"/>
      <c r="I9" s="25" t="str">
        <f aca="false">IF(A9="","",E9*12+F9*12+G9*H9*12)</f>
        <v/>
      </c>
    </row>
    <row r="10" customFormat="false" ht="15" hidden="false" customHeight="false" outlineLevel="0" collapsed="false">
      <c r="A10" s="23"/>
      <c r="B10" s="23"/>
      <c r="C10" s="23"/>
      <c r="D10" s="23"/>
      <c r="E10" s="24"/>
      <c r="F10" s="24"/>
      <c r="G10" s="24"/>
      <c r="H10" s="24"/>
      <c r="I10" s="25" t="str">
        <f aca="false">IF(A10="","",E10*12+F10*12+G10*H10*12)</f>
        <v/>
      </c>
    </row>
    <row r="11" customFormat="false" ht="15" hidden="false" customHeight="false" outlineLevel="0" collapsed="false">
      <c r="A11" s="23"/>
      <c r="B11" s="23"/>
      <c r="C11" s="23"/>
      <c r="D11" s="23"/>
      <c r="E11" s="24"/>
      <c r="F11" s="24"/>
      <c r="G11" s="24"/>
      <c r="H11" s="24"/>
      <c r="I11" s="25" t="str">
        <f aca="false">IF(A11="","",E11*12+F11*12+G11*H11*12)</f>
        <v/>
      </c>
    </row>
    <row r="12" customFormat="false" ht="15" hidden="false" customHeight="false" outlineLevel="0" collapsed="false">
      <c r="A12" s="23"/>
      <c r="B12" s="23"/>
      <c r="C12" s="23"/>
      <c r="D12" s="23"/>
      <c r="E12" s="24"/>
      <c r="F12" s="24"/>
      <c r="G12" s="24"/>
      <c r="H12" s="24"/>
      <c r="I12" s="25" t="str">
        <f aca="false">IF(A12="","",E12*12+F12*12+G12*H12*12)</f>
        <v/>
      </c>
    </row>
    <row r="13" customFormat="false" ht="15" hidden="false" customHeight="false" outlineLevel="0" collapsed="false">
      <c r="A13" s="23"/>
      <c r="B13" s="23"/>
      <c r="C13" s="23"/>
      <c r="D13" s="23"/>
      <c r="E13" s="24"/>
      <c r="F13" s="24"/>
      <c r="G13" s="24"/>
      <c r="H13" s="24"/>
      <c r="I13" s="25" t="str">
        <f aca="false">IF(A13="","",E13*12+F13*12+G13*H13*12)</f>
        <v/>
      </c>
    </row>
    <row r="14" customFormat="false" ht="15" hidden="false" customHeight="false" outlineLevel="0" collapsed="false">
      <c r="A14" s="23"/>
      <c r="B14" s="23"/>
      <c r="C14" s="23"/>
      <c r="D14" s="23"/>
      <c r="E14" s="24"/>
      <c r="F14" s="24"/>
      <c r="G14" s="24"/>
      <c r="H14" s="24"/>
      <c r="I14" s="25" t="str">
        <f aca="false">IF(A14="","",E14*12+F14*12+G14*H14*12)</f>
        <v/>
      </c>
    </row>
    <row r="16" customFormat="false" ht="15" hidden="false" customHeight="false" outlineLevel="0" collapsed="false">
      <c r="A16" s="26" t="s">
        <v>54</v>
      </c>
      <c r="B16" s="26"/>
      <c r="C16" s="26"/>
      <c r="D16" s="26"/>
      <c r="E16" s="26"/>
      <c r="F16" s="26"/>
      <c r="G16" s="26"/>
      <c r="H16" s="26"/>
      <c r="I16" s="27" t="n">
        <f aca="false">SUM(I5:I14)</f>
        <v>3948</v>
      </c>
    </row>
    <row r="18" customFormat="false" ht="15" hidden="false" customHeight="false" outlineLevel="0" collapsed="false">
      <c r="A18" s="4" t="s">
        <v>55</v>
      </c>
      <c r="B18" s="4"/>
      <c r="C18" s="4"/>
      <c r="D18" s="4"/>
      <c r="E18" s="4"/>
      <c r="F18" s="4"/>
      <c r="G18" s="4"/>
      <c r="H18" s="4"/>
      <c r="I18" s="4"/>
    </row>
    <row r="19" customFormat="false" ht="15" hidden="false" customHeight="true" outlineLevel="0" collapsed="false">
      <c r="A19" s="28" t="s">
        <v>56</v>
      </c>
      <c r="B19" s="28"/>
      <c r="C19" s="28"/>
      <c r="D19" s="28"/>
      <c r="E19" s="28"/>
      <c r="F19" s="28"/>
      <c r="G19" s="28"/>
      <c r="H19" s="28"/>
      <c r="I19" s="28"/>
    </row>
    <row r="20" customFormat="false" ht="15" hidden="false" customHeight="true" outlineLevel="0" collapsed="false">
      <c r="A20" s="28" t="s">
        <v>57</v>
      </c>
      <c r="B20" s="28"/>
      <c r="C20" s="28"/>
      <c r="D20" s="28"/>
      <c r="E20" s="28"/>
      <c r="F20" s="28"/>
      <c r="G20" s="28"/>
      <c r="H20" s="28"/>
      <c r="I20" s="28"/>
    </row>
    <row r="21" customFormat="false" ht="15" hidden="false" customHeight="true" outlineLevel="0" collapsed="false">
      <c r="A21" s="28" t="s">
        <v>58</v>
      </c>
      <c r="B21" s="28"/>
      <c r="C21" s="28"/>
      <c r="D21" s="28"/>
      <c r="E21" s="28"/>
      <c r="F21" s="28"/>
      <c r="G21" s="28"/>
      <c r="H21" s="28"/>
      <c r="I21" s="28"/>
    </row>
    <row r="22" customFormat="false" ht="15" hidden="false" customHeight="true" outlineLevel="0" collapsed="false">
      <c r="A22" s="28" t="s">
        <v>59</v>
      </c>
      <c r="B22" s="28"/>
      <c r="C22" s="28"/>
      <c r="D22" s="28"/>
      <c r="E22" s="28"/>
      <c r="F22" s="28"/>
      <c r="G22" s="28"/>
      <c r="H22" s="28"/>
      <c r="I22" s="28"/>
    </row>
  </sheetData>
  <mergeCells count="8">
    <mergeCell ref="A1:I1"/>
    <mergeCell ref="A2:I2"/>
    <mergeCell ref="A16:H16"/>
    <mergeCell ref="A18:I18"/>
    <mergeCell ref="A19:I19"/>
    <mergeCell ref="A20:I20"/>
    <mergeCell ref="A21:I21"/>
    <mergeCell ref="A22:I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6" min="4" style="0" width="14"/>
  </cols>
  <sheetData>
    <row r="1" customFormat="false" ht="27.75" hidden="false" customHeight="true" outlineLevel="0" collapsed="false">
      <c r="A1" s="19" t="s">
        <v>60</v>
      </c>
      <c r="B1" s="19"/>
      <c r="C1" s="19"/>
      <c r="D1" s="19"/>
      <c r="E1" s="19"/>
      <c r="F1" s="19"/>
    </row>
    <row r="2" customFormat="false" ht="14.15" hidden="false" customHeight="false" outlineLevel="0" collapsed="false">
      <c r="A2" s="20" t="s">
        <v>61</v>
      </c>
      <c r="B2" s="20"/>
      <c r="C2" s="20"/>
      <c r="D2" s="20"/>
      <c r="E2" s="20"/>
      <c r="F2" s="20"/>
    </row>
    <row r="4" customFormat="false" ht="15" hidden="false" customHeight="false" outlineLevel="0" collapsed="false">
      <c r="A4" s="4" t="s">
        <v>62</v>
      </c>
      <c r="B4" s="4"/>
      <c r="C4" s="4"/>
      <c r="D4" s="4"/>
      <c r="E4" s="4"/>
      <c r="F4" s="4"/>
    </row>
    <row r="5" customFormat="false" ht="15" hidden="false" customHeight="true" outlineLevel="0" collapsed="false">
      <c r="A5" s="29" t="s">
        <v>63</v>
      </c>
      <c r="B5" s="30" t="n">
        <v>2000</v>
      </c>
      <c r="C5" s="28" t="s">
        <v>64</v>
      </c>
      <c r="D5" s="28"/>
      <c r="E5" s="28"/>
      <c r="F5" s="28"/>
    </row>
    <row r="6" customFormat="false" ht="15" hidden="false" customHeight="true" outlineLevel="0" collapsed="false">
      <c r="A6" s="29" t="s">
        <v>65</v>
      </c>
      <c r="B6" s="31" t="n">
        <v>0.7</v>
      </c>
      <c r="C6" s="28" t="s">
        <v>66</v>
      </c>
      <c r="D6" s="28"/>
      <c r="E6" s="28"/>
      <c r="F6" s="28"/>
    </row>
    <row r="7" customFormat="false" ht="15" hidden="false" customHeight="true" outlineLevel="0" collapsed="false">
      <c r="A7" s="29" t="s">
        <v>67</v>
      </c>
      <c r="B7" s="31" t="n">
        <v>0.85</v>
      </c>
      <c r="C7" s="28" t="s">
        <v>68</v>
      </c>
      <c r="D7" s="28"/>
      <c r="E7" s="28"/>
      <c r="F7" s="28"/>
    </row>
    <row r="8" customFormat="false" ht="15" hidden="false" customHeight="true" outlineLevel="0" collapsed="false">
      <c r="A8" s="29" t="s">
        <v>69</v>
      </c>
      <c r="B8" s="31" t="n">
        <v>0.55</v>
      </c>
      <c r="C8" s="28" t="s">
        <v>70</v>
      </c>
      <c r="D8" s="28"/>
      <c r="E8" s="28"/>
      <c r="F8" s="28"/>
    </row>
    <row r="9" customFormat="false" ht="15" hidden="false" customHeight="true" outlineLevel="0" collapsed="false">
      <c r="A9" s="29" t="s">
        <v>71</v>
      </c>
      <c r="B9" s="30" t="n">
        <v>65</v>
      </c>
      <c r="C9" s="28" t="s">
        <v>72</v>
      </c>
      <c r="D9" s="28"/>
      <c r="E9" s="28"/>
      <c r="F9" s="28"/>
    </row>
    <row r="11" customFormat="false" ht="19.4" hidden="false" customHeight="false" outlineLevel="0" collapsed="false">
      <c r="A11" s="4" t="s">
        <v>73</v>
      </c>
      <c r="B11" s="4"/>
      <c r="C11" s="4"/>
      <c r="D11" s="4"/>
      <c r="E11" s="4"/>
      <c r="F11" s="4"/>
    </row>
    <row r="12" customFormat="false" ht="15" hidden="false" customHeight="true" outlineLevel="0" collapsed="false">
      <c r="A12" s="29" t="s">
        <v>74</v>
      </c>
      <c r="B12" s="32" t="n">
        <v>5000</v>
      </c>
      <c r="C12" s="28" t="s">
        <v>75</v>
      </c>
      <c r="D12" s="28"/>
      <c r="E12" s="28"/>
      <c r="F12" s="28"/>
    </row>
    <row r="13" customFormat="false" ht="15" hidden="false" customHeight="true" outlineLevel="0" collapsed="false">
      <c r="A13" s="29" t="s">
        <v>76</v>
      </c>
      <c r="B13" s="23" t="s">
        <v>77</v>
      </c>
      <c r="C13" s="28" t="s">
        <v>78</v>
      </c>
      <c r="D13" s="28"/>
      <c r="E13" s="28"/>
      <c r="F13" s="28"/>
    </row>
    <row r="15" customFormat="false" ht="19.4" hidden="false" customHeight="false" outlineLevel="0" collapsed="false">
      <c r="A15" s="4" t="s">
        <v>79</v>
      </c>
      <c r="B15" s="4"/>
      <c r="C15" s="4"/>
      <c r="D15" s="4"/>
      <c r="E15" s="4"/>
      <c r="F15" s="4"/>
    </row>
    <row r="16" customFormat="false" ht="15" hidden="false" customHeight="true" outlineLevel="0" collapsed="false">
      <c r="A16" s="29" t="s">
        <v>80</v>
      </c>
      <c r="B16" s="32" t="n">
        <v>5000</v>
      </c>
      <c r="C16" s="28" t="s">
        <v>81</v>
      </c>
      <c r="D16" s="28"/>
      <c r="E16" s="28"/>
      <c r="F16" s="28"/>
    </row>
    <row r="17" customFormat="false" ht="15" hidden="false" customHeight="true" outlineLevel="0" collapsed="false">
      <c r="A17" s="29" t="s">
        <v>82</v>
      </c>
      <c r="B17" s="33" t="n">
        <v>1.5</v>
      </c>
      <c r="C17" s="28" t="s">
        <v>83</v>
      </c>
      <c r="D17" s="28"/>
      <c r="E17" s="28"/>
      <c r="F17" s="28"/>
    </row>
    <row r="18" customFormat="false" ht="19.4" hidden="false" customHeight="false" outlineLevel="0" collapsed="false">
      <c r="A18" s="4" t="s">
        <v>84</v>
      </c>
      <c r="B18" s="4"/>
      <c r="C18" s="4"/>
      <c r="D18" s="4"/>
      <c r="E18" s="4"/>
      <c r="F18" s="4"/>
    </row>
    <row r="19" customFormat="false" ht="15" hidden="false" customHeight="true" outlineLevel="0" collapsed="false">
      <c r="A19" s="29" t="s">
        <v>85</v>
      </c>
      <c r="B19" s="23" t="s">
        <v>86</v>
      </c>
      <c r="C19" s="28" t="s">
        <v>87</v>
      </c>
      <c r="D19" s="28"/>
      <c r="E19" s="28"/>
      <c r="F19" s="28"/>
    </row>
    <row r="20" customFormat="false" ht="15" hidden="false" customHeight="true" outlineLevel="0" collapsed="false">
      <c r="A20" s="29" t="s">
        <v>88</v>
      </c>
      <c r="B20" s="31" t="n">
        <v>0.85</v>
      </c>
      <c r="C20" s="28" t="s">
        <v>89</v>
      </c>
      <c r="D20" s="28"/>
      <c r="E20" s="28"/>
      <c r="F20" s="28"/>
    </row>
    <row r="21" customFormat="false" ht="15" hidden="false" customHeight="true" outlineLevel="0" collapsed="false">
      <c r="A21" s="29" t="s">
        <v>90</v>
      </c>
      <c r="B21" s="32" t="n">
        <v>30000</v>
      </c>
      <c r="C21" s="28" t="s">
        <v>91</v>
      </c>
      <c r="D21" s="28"/>
      <c r="E21" s="28"/>
      <c r="F21" s="28"/>
    </row>
    <row r="22" customFormat="false" ht="15" hidden="false" customHeight="true" outlineLevel="0" collapsed="false">
      <c r="A22" s="29" t="s">
        <v>92</v>
      </c>
      <c r="B22" s="23" t="s">
        <v>93</v>
      </c>
      <c r="C22" s="28" t="s">
        <v>94</v>
      </c>
      <c r="D22" s="28"/>
      <c r="E22" s="28"/>
      <c r="F22" s="28"/>
    </row>
    <row r="24" customFormat="false" ht="15" hidden="false" customHeight="false" outlineLevel="0" collapsed="false">
      <c r="A24" s="4" t="s">
        <v>95</v>
      </c>
      <c r="B24" s="4"/>
      <c r="C24" s="4"/>
      <c r="D24" s="4"/>
      <c r="E24" s="4"/>
      <c r="F24" s="4"/>
    </row>
    <row r="25" customFormat="false" ht="15" hidden="false" customHeight="true" outlineLevel="0" collapsed="false">
      <c r="A25" s="34" t="s">
        <v>96</v>
      </c>
      <c r="B25" s="23" t="s">
        <v>97</v>
      </c>
      <c r="C25" s="28" t="s">
        <v>98</v>
      </c>
      <c r="D25" s="28"/>
      <c r="E25" s="28"/>
      <c r="F25" s="28"/>
    </row>
    <row r="26" customFormat="false" ht="15" hidden="false" customHeight="true" outlineLevel="0" collapsed="false">
      <c r="A26" s="29" t="s">
        <v>99</v>
      </c>
      <c r="B26" s="23" t="s">
        <v>97</v>
      </c>
      <c r="C26" s="28" t="s">
        <v>100</v>
      </c>
      <c r="D26" s="28"/>
      <c r="E26" s="28"/>
      <c r="F26" s="28"/>
    </row>
    <row r="27" customFormat="false" ht="15" hidden="false" customHeight="true" outlineLevel="0" collapsed="false">
      <c r="A27" s="29" t="s">
        <v>101</v>
      </c>
      <c r="B27" s="23" t="s">
        <v>97</v>
      </c>
      <c r="C27" s="28" t="s">
        <v>102</v>
      </c>
      <c r="D27" s="28"/>
      <c r="E27" s="28"/>
      <c r="F27" s="28"/>
    </row>
    <row r="28" customFormat="false" ht="15" hidden="false" customHeight="true" outlineLevel="0" collapsed="false">
      <c r="A28" s="29" t="s">
        <v>103</v>
      </c>
      <c r="B28" s="23" t="s">
        <v>104</v>
      </c>
      <c r="C28" s="28" t="s">
        <v>105</v>
      </c>
      <c r="D28" s="28"/>
      <c r="E28" s="28"/>
      <c r="F28" s="28"/>
    </row>
  </sheetData>
  <mergeCells count="24">
    <mergeCell ref="A1:F1"/>
    <mergeCell ref="A2:F2"/>
    <mergeCell ref="A4:F4"/>
    <mergeCell ref="C5:F5"/>
    <mergeCell ref="C6:F6"/>
    <mergeCell ref="C7:F7"/>
    <mergeCell ref="C8:F8"/>
    <mergeCell ref="C9:F9"/>
    <mergeCell ref="A11:F11"/>
    <mergeCell ref="C12:F12"/>
    <mergeCell ref="C13:F13"/>
    <mergeCell ref="A15:F15"/>
    <mergeCell ref="C16:F16"/>
    <mergeCell ref="C17:F17"/>
    <mergeCell ref="A18:F18"/>
    <mergeCell ref="C19:F19"/>
    <mergeCell ref="C20:F20"/>
    <mergeCell ref="C21:F21"/>
    <mergeCell ref="C22:F22"/>
    <mergeCell ref="A24:F24"/>
    <mergeCell ref="C25:F25"/>
    <mergeCell ref="C26:F26"/>
    <mergeCell ref="C27:F27"/>
    <mergeCell ref="C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9" min="7" style="0" width="16"/>
    <col collapsed="false" customWidth="true" hidden="false" outlineLevel="0" max="11" min="10" style="0" width="18"/>
  </cols>
  <sheetData>
    <row r="1" customFormat="false" ht="27.75" hidden="false" customHeight="true" outlineLevel="0" collapsed="false">
      <c r="A1" s="19" t="s">
        <v>106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customFormat="false" ht="14.15" hidden="false" customHeight="false" outlineLevel="0" collapsed="false">
      <c r="A2" s="35" t="s">
        <v>107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customFormat="false" ht="48" hidden="false" customHeight="true" outlineLevel="0" collapsed="false">
      <c r="A4" s="21" t="s">
        <v>35</v>
      </c>
      <c r="B4" s="21" t="s">
        <v>108</v>
      </c>
      <c r="C4" s="21" t="s">
        <v>43</v>
      </c>
      <c r="D4" s="21" t="s">
        <v>109</v>
      </c>
      <c r="E4" s="21" t="s">
        <v>110</v>
      </c>
      <c r="F4" s="21" t="s">
        <v>111</v>
      </c>
      <c r="G4" s="21" t="s">
        <v>112</v>
      </c>
      <c r="H4" s="21" t="s">
        <v>113</v>
      </c>
      <c r="I4" s="21" t="s">
        <v>114</v>
      </c>
      <c r="J4" s="21" t="s">
        <v>115</v>
      </c>
      <c r="K4" s="21" t="s">
        <v>116</v>
      </c>
    </row>
    <row r="5" customFormat="false" ht="15" hidden="false" customHeight="false" outlineLevel="0" collapsed="false">
      <c r="A5" s="36" t="str">
        <f aca="false">IF(①現状の報酬構造!A5="","",①現状の報酬構造!A5)</f>
        <v>D001</v>
      </c>
      <c r="B5" s="36" t="str">
        <f aca="false">IF(①現状の報酬構造!A5="","",①現状の報酬構造!C5)</f>
        <v>常勤</v>
      </c>
      <c r="C5" s="25" t="n">
        <f aca="false">IF(①現状の報酬構造!A5="","",①現状の報酬構造!I5)</f>
        <v>1644</v>
      </c>
      <c r="D5" s="30" t="n">
        <v>60</v>
      </c>
      <c r="E5" s="30" t="n">
        <v>30</v>
      </c>
      <c r="F5" s="31" t="n">
        <v>0.85</v>
      </c>
      <c r="G5" s="25" t="n">
        <f aca="false">IF(A5="","",D5*②インセンティブ設計!B12/10000)</f>
        <v>30</v>
      </c>
      <c r="H5" s="25" t="n">
        <f aca="false">IF(A5="","",E5*②インセンティブ設計!B16/10000)</f>
        <v>15</v>
      </c>
      <c r="I5" s="25" t="n">
        <f aca="false">IF(A5="","",IF(F5&gt;=②インセンティブ設計!B20,②インセンティブ設計!B21*12/10000,0))</f>
        <v>36</v>
      </c>
      <c r="J5" s="37" t="n">
        <f aca="false">IF(A5="","",C5+G5+H5+I5)</f>
        <v>1725</v>
      </c>
      <c r="K5" s="38" t="n">
        <f aca="false">IF(A5="","",J5-C5)</f>
        <v>81</v>
      </c>
    </row>
    <row r="6" customFormat="false" ht="15" hidden="false" customHeight="false" outlineLevel="0" collapsed="false">
      <c r="A6" s="36" t="str">
        <f aca="false">IF(①現状の報酬構造!A6="","",①現状の報酬構造!A6)</f>
        <v>D002</v>
      </c>
      <c r="B6" s="36" t="str">
        <f aca="false">IF(①現状の報酬構造!A6="","",①現状の報酬構造!C6)</f>
        <v>常勤</v>
      </c>
      <c r="C6" s="25" t="n">
        <f aca="false">IF(①現状の報酬構造!A6="","",①現状の報酬構造!I6)</f>
        <v>1824</v>
      </c>
      <c r="D6" s="30" t="n">
        <v>80</v>
      </c>
      <c r="E6" s="30" t="n">
        <v>45</v>
      </c>
      <c r="F6" s="31" t="n">
        <v>0.9</v>
      </c>
      <c r="G6" s="25" t="n">
        <f aca="false">IF(A6="","",D6*②インセンティブ設計!B12/10000)</f>
        <v>40</v>
      </c>
      <c r="H6" s="25" t="n">
        <f aca="false">IF(A6="","",E6*②インセンティブ設計!B16/10000)</f>
        <v>22.5</v>
      </c>
      <c r="I6" s="25" t="n">
        <f aca="false">IF(A6="","",IF(F6&gt;=②インセンティブ設計!B20,②インセンティブ設計!B21*12/10000,0))</f>
        <v>36</v>
      </c>
      <c r="J6" s="37" t="n">
        <f aca="false">IF(A6="","",C6+G6+H6+I6)</f>
        <v>1922.5</v>
      </c>
      <c r="K6" s="38" t="n">
        <f aca="false">IF(A6="","",J6-C6)</f>
        <v>98.5</v>
      </c>
    </row>
    <row r="7" customFormat="false" ht="15" hidden="false" customHeight="false" outlineLevel="0" collapsed="false">
      <c r="A7" s="36" t="str">
        <f aca="false">IF(①現状の報酬構造!A7="","",①現状の報酬構造!A7)</f>
        <v>D003</v>
      </c>
      <c r="B7" s="36" t="str">
        <f aca="false">IF(①現状の報酬構造!A7="","",①現状の報酬構造!C7)</f>
        <v>非常勤</v>
      </c>
      <c r="C7" s="25" t="n">
        <f aca="false">IF(①現状の報酬構造!A7="","",①現状の報酬構造!I7)</f>
        <v>480</v>
      </c>
      <c r="D7" s="30" t="n">
        <v>100</v>
      </c>
      <c r="E7" s="30" t="n">
        <v>55</v>
      </c>
      <c r="F7" s="31" t="n">
        <v>0.92</v>
      </c>
      <c r="G7" s="25" t="n">
        <f aca="false">IF(A7="","",D7*②インセンティブ設計!B12/10000)</f>
        <v>50</v>
      </c>
      <c r="H7" s="25" t="n">
        <f aca="false">IF(A7="","",E7*②インセンティブ設計!B16/10000)</f>
        <v>27.5</v>
      </c>
      <c r="I7" s="25" t="n">
        <f aca="false">IF(A7="","",IF(F7&gt;=②インセンティブ設計!B20,②インセンティブ設計!B21*12/10000,0))</f>
        <v>36</v>
      </c>
      <c r="J7" s="37" t="n">
        <f aca="false">IF(A7="","",C7+G7+H7+I7)</f>
        <v>593.5</v>
      </c>
      <c r="K7" s="38" t="n">
        <f aca="false">IF(A7="","",J7-C7)</f>
        <v>113.5</v>
      </c>
    </row>
    <row r="8" customFormat="false" ht="15" hidden="false" customHeight="false" outlineLevel="0" collapsed="false">
      <c r="A8" s="36" t="str">
        <f aca="false">IF(①現状の報酬構造!A8="","",①現状の報酬構造!A8)</f>
        <v/>
      </c>
      <c r="B8" s="36" t="str">
        <f aca="false">IF(①現状の報酬構造!A8="","",①現状の報酬構造!C8)</f>
        <v/>
      </c>
      <c r="C8" s="25" t="str">
        <f aca="false">IF(①現状の報酬構造!A8="","",①現状の報酬構造!I8)</f>
        <v/>
      </c>
      <c r="D8" s="30"/>
      <c r="E8" s="30"/>
      <c r="F8" s="31"/>
      <c r="G8" s="25" t="str">
        <f aca="false">IF(A8="","",D8*②インセンティブ設計!B12/10000)</f>
        <v/>
      </c>
      <c r="H8" s="25" t="str">
        <f aca="false">IF(A8="","",E8*②インセンティブ設計!B16/10000)</f>
        <v/>
      </c>
      <c r="I8" s="25" t="str">
        <f aca="false">IF(A8="","",IF(F8&gt;=②インセンティブ設計!B20,②インセンティブ設計!B21*12/10000,0))</f>
        <v/>
      </c>
      <c r="J8" s="37" t="str">
        <f aca="false">IF(A8="","",C8+G8+H8+I8)</f>
        <v/>
      </c>
      <c r="K8" s="38" t="str">
        <f aca="false">IF(A8="","",J8-C8)</f>
        <v/>
      </c>
    </row>
    <row r="9" customFormat="false" ht="15" hidden="false" customHeight="false" outlineLevel="0" collapsed="false">
      <c r="A9" s="36" t="str">
        <f aca="false">IF(①現状の報酬構造!A9="","",①現状の報酬構造!A9)</f>
        <v/>
      </c>
      <c r="B9" s="36" t="str">
        <f aca="false">IF(①現状の報酬構造!A9="","",①現状の報酬構造!C9)</f>
        <v/>
      </c>
      <c r="C9" s="25" t="str">
        <f aca="false">IF(①現状の報酬構造!A9="","",①現状の報酬構造!I9)</f>
        <v/>
      </c>
      <c r="D9" s="30"/>
      <c r="E9" s="30"/>
      <c r="F9" s="31"/>
      <c r="G9" s="25" t="str">
        <f aca="false">IF(A9="","",D9*②インセンティブ設計!B12/10000)</f>
        <v/>
      </c>
      <c r="H9" s="25" t="str">
        <f aca="false">IF(A9="","",E9*②インセンティブ設計!B16/10000)</f>
        <v/>
      </c>
      <c r="I9" s="25" t="str">
        <f aca="false">IF(A9="","",IF(F9&gt;=②インセンティブ設計!B20,②インセンティブ設計!B21*12/10000,0))</f>
        <v/>
      </c>
      <c r="J9" s="37" t="str">
        <f aca="false">IF(A9="","",C9+G9+H9+I9)</f>
        <v/>
      </c>
      <c r="K9" s="38" t="str">
        <f aca="false">IF(A9="","",J9-C9)</f>
        <v/>
      </c>
    </row>
    <row r="10" customFormat="false" ht="15" hidden="false" customHeight="false" outlineLevel="0" collapsed="false">
      <c r="A10" s="36" t="str">
        <f aca="false">IF(①現状の報酬構造!A10="","",①現状の報酬構造!A10)</f>
        <v/>
      </c>
      <c r="B10" s="36" t="str">
        <f aca="false">IF(①現状の報酬構造!A10="","",①現状の報酬構造!C10)</f>
        <v/>
      </c>
      <c r="C10" s="25" t="str">
        <f aca="false">IF(①現状の報酬構造!A10="","",①現状の報酬構造!I10)</f>
        <v/>
      </c>
      <c r="D10" s="30"/>
      <c r="E10" s="30"/>
      <c r="F10" s="31"/>
      <c r="G10" s="25" t="str">
        <f aca="false">IF(A10="","",D10*②インセンティブ設計!B12/10000)</f>
        <v/>
      </c>
      <c r="H10" s="25" t="str">
        <f aca="false">IF(A10="","",E10*②インセンティブ設計!B16/10000)</f>
        <v/>
      </c>
      <c r="I10" s="25" t="str">
        <f aca="false">IF(A10="","",IF(F10&gt;=②インセンティブ設計!B20,②インセンティブ設計!B21*12/10000,0))</f>
        <v/>
      </c>
      <c r="J10" s="37" t="str">
        <f aca="false">IF(A10="","",C10+G10+H10+I10)</f>
        <v/>
      </c>
      <c r="K10" s="38" t="str">
        <f aca="false">IF(A10="","",J10-C10)</f>
        <v/>
      </c>
    </row>
    <row r="11" customFormat="false" ht="15" hidden="false" customHeight="false" outlineLevel="0" collapsed="false">
      <c r="A11" s="36" t="str">
        <f aca="false">IF(①現状の報酬構造!A11="","",①現状の報酬構造!A11)</f>
        <v/>
      </c>
      <c r="B11" s="36" t="str">
        <f aca="false">IF(①現状の報酬構造!A11="","",①現状の報酬構造!C11)</f>
        <v/>
      </c>
      <c r="C11" s="25" t="str">
        <f aca="false">IF(①現状の報酬構造!A11="","",①現状の報酬構造!I11)</f>
        <v/>
      </c>
      <c r="D11" s="30"/>
      <c r="E11" s="30"/>
      <c r="F11" s="31"/>
      <c r="G11" s="25" t="str">
        <f aca="false">IF(A11="","",D11*②インセンティブ設計!B12/10000)</f>
        <v/>
      </c>
      <c r="H11" s="25" t="str">
        <f aca="false">IF(A11="","",E11*②インセンティブ設計!B16/10000)</f>
        <v/>
      </c>
      <c r="I11" s="25" t="str">
        <f aca="false">IF(A11="","",IF(F11&gt;=②インセンティブ設計!B20,②インセンティブ設計!B21*12/10000,0))</f>
        <v/>
      </c>
      <c r="J11" s="37" t="str">
        <f aca="false">IF(A11="","",C11+G11+H11+I11)</f>
        <v/>
      </c>
      <c r="K11" s="38" t="str">
        <f aca="false">IF(A11="","",J11-C11)</f>
        <v/>
      </c>
    </row>
    <row r="12" customFormat="false" ht="15" hidden="false" customHeight="false" outlineLevel="0" collapsed="false">
      <c r="A12" s="36" t="str">
        <f aca="false">IF(①現状の報酬構造!A12="","",①現状の報酬構造!A12)</f>
        <v/>
      </c>
      <c r="B12" s="36" t="str">
        <f aca="false">IF(①現状の報酬構造!A12="","",①現状の報酬構造!C12)</f>
        <v/>
      </c>
      <c r="C12" s="25" t="str">
        <f aca="false">IF(①現状の報酬構造!A12="","",①現状の報酬構造!I12)</f>
        <v/>
      </c>
      <c r="D12" s="30"/>
      <c r="E12" s="30"/>
      <c r="F12" s="31"/>
      <c r="G12" s="25" t="str">
        <f aca="false">IF(A12="","",D12*②インセンティブ設計!B12/10000)</f>
        <v/>
      </c>
      <c r="H12" s="25" t="str">
        <f aca="false">IF(A12="","",E12*②インセンティブ設計!B16/10000)</f>
        <v/>
      </c>
      <c r="I12" s="25" t="str">
        <f aca="false">IF(A12="","",IF(F12&gt;=②インセンティブ設計!B20,②インセンティブ設計!B21*12/10000,0))</f>
        <v/>
      </c>
      <c r="J12" s="37" t="str">
        <f aca="false">IF(A12="","",C12+G12+H12+I12)</f>
        <v/>
      </c>
      <c r="K12" s="38" t="str">
        <f aca="false">IF(A12="","",J12-C12)</f>
        <v/>
      </c>
    </row>
    <row r="13" customFormat="false" ht="15" hidden="false" customHeight="false" outlineLevel="0" collapsed="false">
      <c r="A13" s="36" t="str">
        <f aca="false">IF(①現状の報酬構造!A13="","",①現状の報酬構造!A13)</f>
        <v/>
      </c>
      <c r="B13" s="36" t="str">
        <f aca="false">IF(①現状の報酬構造!A13="","",①現状の報酬構造!C13)</f>
        <v/>
      </c>
      <c r="C13" s="25" t="str">
        <f aca="false">IF(①現状の報酬構造!A13="","",①現状の報酬構造!I13)</f>
        <v/>
      </c>
      <c r="D13" s="30"/>
      <c r="E13" s="30"/>
      <c r="F13" s="31"/>
      <c r="G13" s="25" t="str">
        <f aca="false">IF(A13="","",D13*②インセンティブ設計!B12/10000)</f>
        <v/>
      </c>
      <c r="H13" s="25" t="str">
        <f aca="false">IF(A13="","",E13*②インセンティブ設計!B16/10000)</f>
        <v/>
      </c>
      <c r="I13" s="25" t="str">
        <f aca="false">IF(A13="","",IF(F13&gt;=②インセンティブ設計!B20,②インセンティブ設計!B21*12/10000,0))</f>
        <v/>
      </c>
      <c r="J13" s="37" t="str">
        <f aca="false">IF(A13="","",C13+G13+H13+I13)</f>
        <v/>
      </c>
      <c r="K13" s="38" t="str">
        <f aca="false">IF(A13="","",J13-C13)</f>
        <v/>
      </c>
    </row>
    <row r="14" customFormat="false" ht="15" hidden="false" customHeight="false" outlineLevel="0" collapsed="false">
      <c r="A14" s="36" t="str">
        <f aca="false">IF(①現状の報酬構造!A14="","",①現状の報酬構造!A14)</f>
        <v/>
      </c>
      <c r="B14" s="36" t="str">
        <f aca="false">IF(①現状の報酬構造!A14="","",①現状の報酬構造!C14)</f>
        <v/>
      </c>
      <c r="C14" s="25" t="str">
        <f aca="false">IF(①現状の報酬構造!A14="","",①現状の報酬構造!I14)</f>
        <v/>
      </c>
      <c r="D14" s="30"/>
      <c r="E14" s="30"/>
      <c r="F14" s="31"/>
      <c r="G14" s="25" t="str">
        <f aca="false">IF(A14="","",D14*②インセンティブ設計!B12/10000)</f>
        <v/>
      </c>
      <c r="H14" s="25" t="str">
        <f aca="false">IF(A14="","",E14*②インセンティブ設計!B16/10000)</f>
        <v/>
      </c>
      <c r="I14" s="25" t="str">
        <f aca="false">IF(A14="","",IF(F14&gt;=②インセンティブ設計!B20,②インセンティブ設計!B21*12/10000,0))</f>
        <v/>
      </c>
      <c r="J14" s="37" t="str">
        <f aca="false">IF(A14="","",C14+G14+H14+I14)</f>
        <v/>
      </c>
      <c r="K14" s="38" t="str">
        <f aca="false">IF(A14="","",J14-C14)</f>
        <v/>
      </c>
    </row>
    <row r="16" customFormat="false" ht="15" hidden="false" customHeight="false" outlineLevel="0" collapsed="false">
      <c r="A16" s="26" t="s">
        <v>117</v>
      </c>
      <c r="B16" s="26"/>
      <c r="C16" s="27" t="n">
        <f aca="false">SUM(C5:C14)</f>
        <v>3948</v>
      </c>
      <c r="D16" s="27" t="n">
        <f aca="false">SUM(D5:D14)</f>
        <v>240</v>
      </c>
      <c r="E16" s="27" t="n">
        <f aca="false">SUM(E5:E14)</f>
        <v>130</v>
      </c>
      <c r="F16" s="39" t="n">
        <f aca="false">IFERROR(AVERAGEIF(A5:A14,"&lt;&gt;",F5:F14),0)</f>
        <v>0.89</v>
      </c>
      <c r="G16" s="27" t="n">
        <f aca="false">SUM(G5:G14)</f>
        <v>120</v>
      </c>
      <c r="H16" s="27" t="n">
        <f aca="false">SUM(H5:H14)</f>
        <v>65</v>
      </c>
      <c r="I16" s="27" t="n">
        <f aca="false">SUM(I5:I14)</f>
        <v>108</v>
      </c>
      <c r="J16" s="27" t="n">
        <f aca="false">SUM(J5:J14)</f>
        <v>4241</v>
      </c>
      <c r="K16" s="40" t="n">
        <f aca="false">SUM(K5:K14)</f>
        <v>293</v>
      </c>
    </row>
    <row r="18" customFormat="false" ht="15" hidden="false" customHeight="false" outlineLevel="0" collapsed="false">
      <c r="A18" s="4" t="s">
        <v>118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customFormat="false" ht="15" hidden="false" customHeight="true" outlineLevel="0" collapsed="false">
      <c r="A19" s="28" t="s">
        <v>119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customFormat="false" ht="15" hidden="false" customHeight="true" outlineLevel="0" collapsed="false">
      <c r="A20" s="28" t="s">
        <v>120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customFormat="false" ht="15" hidden="false" customHeight="true" outlineLevel="0" collapsed="false">
      <c r="A21" s="28" t="s">
        <v>121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</sheetData>
  <mergeCells count="7">
    <mergeCell ref="A1:K1"/>
    <mergeCell ref="A2:K2"/>
    <mergeCell ref="A16:B16"/>
    <mergeCell ref="A18:K18"/>
    <mergeCell ref="A19:K19"/>
    <mergeCell ref="A20:K20"/>
    <mergeCell ref="A21:K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14"/>
    <col collapsed="false" customWidth="true" hidden="false" outlineLevel="0" max="5" min="4" style="0" width="18"/>
  </cols>
  <sheetData>
    <row r="1" customFormat="false" ht="27.75" hidden="false" customHeight="true" outlineLevel="0" collapsed="false">
      <c r="A1" s="19" t="s">
        <v>122</v>
      </c>
      <c r="B1" s="19"/>
      <c r="C1" s="19"/>
      <c r="D1" s="19"/>
      <c r="E1" s="19"/>
    </row>
    <row r="2" customFormat="false" ht="15" hidden="false" customHeight="false" outlineLevel="0" collapsed="false">
      <c r="A2" s="20" t="s">
        <v>123</v>
      </c>
      <c r="B2" s="20"/>
      <c r="C2" s="20"/>
      <c r="D2" s="20"/>
      <c r="E2" s="20"/>
    </row>
    <row r="4" customFormat="false" ht="19.4" hidden="false" customHeight="false" outlineLevel="0" collapsed="false">
      <c r="A4" s="4" t="s">
        <v>124</v>
      </c>
      <c r="B4" s="4"/>
      <c r="C4" s="4"/>
      <c r="D4" s="4"/>
      <c r="E4" s="4"/>
    </row>
    <row r="5" customFormat="false" ht="15" hidden="false" customHeight="false" outlineLevel="0" collapsed="false">
      <c r="A5" s="29" t="s">
        <v>63</v>
      </c>
      <c r="B5" s="41" t="n">
        <f aca="false">②インセンティブ設計!B5</f>
        <v>2000</v>
      </c>
      <c r="C5" s="41"/>
      <c r="D5" s="42" t="s">
        <v>125</v>
      </c>
      <c r="E5" s="42"/>
    </row>
    <row r="6" customFormat="false" ht="15" hidden="false" customHeight="false" outlineLevel="0" collapsed="false">
      <c r="A6" s="29" t="s">
        <v>126</v>
      </c>
      <c r="B6" s="43" t="n">
        <f aca="false">②インセンティブ設計!B6</f>
        <v>0.7</v>
      </c>
      <c r="C6" s="43"/>
      <c r="D6" s="42" t="s">
        <v>125</v>
      </c>
      <c r="E6" s="42"/>
    </row>
    <row r="7" customFormat="false" ht="15" hidden="false" customHeight="false" outlineLevel="0" collapsed="false">
      <c r="A7" s="29" t="s">
        <v>127</v>
      </c>
      <c r="B7" s="43" t="n">
        <f aca="false">②インセンティブ設計!B7</f>
        <v>0.85</v>
      </c>
      <c r="C7" s="43"/>
      <c r="D7" s="42" t="s">
        <v>125</v>
      </c>
      <c r="E7" s="42"/>
    </row>
    <row r="8" customFormat="false" ht="15" hidden="false" customHeight="false" outlineLevel="0" collapsed="false">
      <c r="A8" s="29" t="s">
        <v>128</v>
      </c>
      <c r="B8" s="43" t="n">
        <f aca="false">②インセンティブ設計!B8</f>
        <v>0.55</v>
      </c>
      <c r="C8" s="43"/>
      <c r="D8" s="42" t="s">
        <v>125</v>
      </c>
      <c r="E8" s="42"/>
    </row>
    <row r="9" customFormat="false" ht="15" hidden="false" customHeight="false" outlineLevel="0" collapsed="false">
      <c r="A9" s="29" t="s">
        <v>129</v>
      </c>
      <c r="B9" s="41" t="n">
        <f aca="false">②インセンティブ設計!B9</f>
        <v>65</v>
      </c>
      <c r="C9" s="41"/>
      <c r="D9" s="42" t="s">
        <v>125</v>
      </c>
      <c r="E9" s="42"/>
    </row>
    <row r="11" customFormat="false" ht="15" hidden="false" customHeight="false" outlineLevel="0" collapsed="false">
      <c r="A11" s="4" t="s">
        <v>130</v>
      </c>
      <c r="B11" s="4"/>
      <c r="C11" s="4"/>
      <c r="D11" s="4"/>
      <c r="E11" s="4"/>
    </row>
    <row r="12" customFormat="false" ht="15" hidden="false" customHeight="false" outlineLevel="0" collapsed="false">
      <c r="A12" s="29" t="s">
        <v>131</v>
      </c>
      <c r="B12" s="43" t="n">
        <f aca="false">B7-B6</f>
        <v>0.15</v>
      </c>
      <c r="C12" s="43"/>
      <c r="D12" s="44" t="s">
        <v>132</v>
      </c>
      <c r="E12" s="44"/>
    </row>
    <row r="13" customFormat="false" ht="15" hidden="false" customHeight="false" outlineLevel="0" collapsed="false">
      <c r="A13" s="29" t="s">
        <v>133</v>
      </c>
      <c r="B13" s="41" t="n">
        <f aca="false">B5*B12</f>
        <v>300</v>
      </c>
      <c r="C13" s="41"/>
      <c r="D13" s="44" t="s">
        <v>134</v>
      </c>
      <c r="E13" s="44"/>
    </row>
    <row r="14" customFormat="false" ht="15" hidden="false" customHeight="false" outlineLevel="0" collapsed="false">
      <c r="A14" s="29" t="s">
        <v>135</v>
      </c>
      <c r="B14" s="41" t="n">
        <f aca="false">B13*B8</f>
        <v>165</v>
      </c>
      <c r="C14" s="41"/>
      <c r="D14" s="44" t="s">
        <v>136</v>
      </c>
      <c r="E14" s="44"/>
    </row>
    <row r="15" customFormat="false" ht="15" hidden="false" customHeight="false" outlineLevel="0" collapsed="false">
      <c r="A15" s="34" t="s">
        <v>137</v>
      </c>
      <c r="B15" s="45" t="n">
        <f aca="false">B14*B9</f>
        <v>10725</v>
      </c>
      <c r="C15" s="45"/>
      <c r="D15" s="44" t="s">
        <v>138</v>
      </c>
      <c r="E15" s="44"/>
    </row>
    <row r="17" customFormat="false" ht="15" hidden="false" customHeight="false" outlineLevel="0" collapsed="false">
      <c r="A17" s="4" t="s">
        <v>139</v>
      </c>
      <c r="B17" s="4"/>
      <c r="C17" s="4"/>
      <c r="D17" s="4"/>
      <c r="E17" s="4"/>
    </row>
    <row r="18" customFormat="false" ht="15" hidden="false" customHeight="false" outlineLevel="0" collapsed="false">
      <c r="A18" s="29" t="s">
        <v>140</v>
      </c>
      <c r="B18" s="46" t="n">
        <f aca="false">B13*②インセンティブ設計!B12/10000</f>
        <v>150</v>
      </c>
      <c r="C18" s="46"/>
      <c r="D18" s="44" t="s">
        <v>141</v>
      </c>
      <c r="E18" s="44"/>
    </row>
    <row r="19" customFormat="false" ht="15" hidden="false" customHeight="false" outlineLevel="0" collapsed="false">
      <c r="A19" s="29" t="s">
        <v>142</v>
      </c>
      <c r="B19" s="46" t="n">
        <f aca="false">B14*②インセンティブ設計!B16/10000</f>
        <v>82.5</v>
      </c>
      <c r="C19" s="46"/>
      <c r="D19" s="44" t="s">
        <v>143</v>
      </c>
      <c r="E19" s="44"/>
    </row>
    <row r="20" customFormat="false" ht="15" hidden="false" customHeight="false" outlineLevel="0" collapsed="false">
      <c r="A20" s="29" t="s">
        <v>144</v>
      </c>
      <c r="B20" s="46" t="n">
        <f aca="false">③医師別年収シミュレーション!I16</f>
        <v>108</v>
      </c>
      <c r="C20" s="46"/>
      <c r="D20" s="42" t="s">
        <v>145</v>
      </c>
      <c r="E20" s="42"/>
    </row>
    <row r="21" customFormat="false" ht="15" hidden="false" customHeight="false" outlineLevel="0" collapsed="false">
      <c r="A21" s="47" t="s">
        <v>146</v>
      </c>
      <c r="B21" s="45" t="n">
        <f aca="false">SUM(B18:B20)</f>
        <v>340.5</v>
      </c>
      <c r="C21" s="45"/>
      <c r="D21" s="44" t="s">
        <v>147</v>
      </c>
      <c r="E21" s="44"/>
    </row>
    <row r="23" customFormat="false" ht="15" hidden="false" customHeight="false" outlineLevel="0" collapsed="false">
      <c r="A23" s="4" t="s">
        <v>148</v>
      </c>
      <c r="B23" s="4"/>
      <c r="C23" s="4"/>
      <c r="D23" s="4"/>
      <c r="E23" s="4"/>
    </row>
    <row r="24" customFormat="false" ht="15" hidden="false" customHeight="false" outlineLevel="0" collapsed="false">
      <c r="A24" s="29" t="s">
        <v>149</v>
      </c>
      <c r="B24" s="48" t="n">
        <f aca="false">B15-B21</f>
        <v>10384.5</v>
      </c>
      <c r="C24" s="48"/>
    </row>
    <row r="25" customFormat="false" ht="15" hidden="false" customHeight="false" outlineLevel="0" collapsed="false">
      <c r="A25" s="29" t="s">
        <v>150</v>
      </c>
      <c r="B25" s="49" t="n">
        <f aca="false">IFERROR(B15/B21,0)</f>
        <v>31.4977973568282</v>
      </c>
      <c r="C25" s="49"/>
    </row>
    <row r="26" customFormat="false" ht="17.15" hidden="false" customHeight="false" outlineLevel="0" collapsed="false">
      <c r="A26" s="47" t="s">
        <v>151</v>
      </c>
      <c r="B26" s="50" t="str">
        <f aca="false">IF(B21=0,"原資が0：Step2を入力してください",IF(B25&gt;=10,"◎ オーダー2桁差。十分に回収可能",IF(B25&gt;=3,"○ 倍率3倍以上。回収可能性高い",IF(B25&gt;=1,"△ 回収可能だが余裕は少ない","× 原資が増収を上回る：重み付けの再調整が必要"))))</f>
        <v>◎ オーダー2桁差。十分に回収可能</v>
      </c>
      <c r="C26" s="50"/>
      <c r="D26" s="50"/>
      <c r="E26" s="50"/>
    </row>
    <row r="28" customFormat="false" ht="15" hidden="false" customHeight="false" outlineLevel="0" collapsed="false">
      <c r="A28" s="4" t="s">
        <v>152</v>
      </c>
      <c r="B28" s="4"/>
      <c r="C28" s="4"/>
      <c r="D28" s="4"/>
      <c r="E28" s="4"/>
    </row>
    <row r="29" customFormat="false" ht="26.85" hidden="false" customHeight="true" outlineLevel="0" collapsed="false">
      <c r="A29" s="28" t="s">
        <v>153</v>
      </c>
      <c r="B29" s="28"/>
      <c r="C29" s="28"/>
      <c r="D29" s="28"/>
      <c r="E29" s="28"/>
    </row>
    <row r="30" customFormat="false" ht="15" hidden="false" customHeight="true" outlineLevel="0" collapsed="false">
      <c r="A30" s="28" t="s">
        <v>154</v>
      </c>
      <c r="B30" s="28"/>
      <c r="C30" s="28"/>
      <c r="D30" s="28"/>
      <c r="E30" s="28"/>
    </row>
    <row r="31" customFormat="false" ht="15" hidden="false" customHeight="true" outlineLevel="0" collapsed="false">
      <c r="A31" s="28" t="s">
        <v>155</v>
      </c>
      <c r="B31" s="28"/>
      <c r="C31" s="28"/>
      <c r="D31" s="28"/>
      <c r="E31" s="28"/>
    </row>
    <row r="32" customFormat="false" ht="15" hidden="false" customHeight="true" outlineLevel="0" collapsed="false">
      <c r="A32" s="28" t="s">
        <v>156</v>
      </c>
      <c r="B32" s="28"/>
      <c r="C32" s="28"/>
      <c r="D32" s="28"/>
      <c r="E32" s="28"/>
    </row>
    <row r="33" customFormat="false" ht="15" hidden="false" customHeight="true" outlineLevel="0" collapsed="false">
      <c r="A33" s="28" t="s">
        <v>157</v>
      </c>
      <c r="B33" s="28"/>
      <c r="C33" s="28"/>
      <c r="D33" s="28"/>
      <c r="E33" s="28"/>
    </row>
    <row r="35" customFormat="false" ht="15" hidden="false" customHeight="false" outlineLevel="0" collapsed="false">
      <c r="A35" s="4" t="s">
        <v>158</v>
      </c>
      <c r="B35" s="4"/>
      <c r="C35" s="4"/>
      <c r="D35" s="4"/>
      <c r="E35" s="4"/>
    </row>
    <row r="36" customFormat="false" ht="21.75" hidden="false" customHeight="true" outlineLevel="0" collapsed="false">
      <c r="A36" s="18" t="s">
        <v>159</v>
      </c>
      <c r="B36" s="18"/>
      <c r="C36" s="18"/>
      <c r="D36" s="18"/>
      <c r="E36" s="18"/>
    </row>
    <row r="37" customFormat="false" ht="21.75" hidden="false" customHeight="true" outlineLevel="0" collapsed="false">
      <c r="A37" s="18"/>
      <c r="B37" s="18"/>
      <c r="C37" s="18"/>
      <c r="D37" s="18"/>
      <c r="E37" s="18"/>
    </row>
  </sheetData>
  <mergeCells count="43">
    <mergeCell ref="A1:E1"/>
    <mergeCell ref="A2:E2"/>
    <mergeCell ref="A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A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3:E23"/>
    <mergeCell ref="B24:C24"/>
    <mergeCell ref="B25:C25"/>
    <mergeCell ref="B26:E26"/>
    <mergeCell ref="A28:E28"/>
    <mergeCell ref="A29:E29"/>
    <mergeCell ref="A30:E30"/>
    <mergeCell ref="A31:E31"/>
    <mergeCell ref="A32:E32"/>
    <mergeCell ref="A33:E33"/>
    <mergeCell ref="A35:E35"/>
    <mergeCell ref="A36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2026-05-07T07:33:04Z</dcterms:created>
  <dc:creator>openpyxl</dc:creator>
  <dc:description/>
  <dc:language>en-US</dc:language>
  <cp:lastModifiedBy/>
  <dcterms:modified xsi:type="dcterms:W3CDTF">2026-05-07T07:33:04Z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