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表紙" sheetId="1" r:id="rId4"/>
    <sheet state="visible" name="①診断入力" sheetId="2" r:id="rId5"/>
    <sheet state="visible" name="②自院タイプ判定" sheetId="3" r:id="rId6"/>
    <sheet state="visible" name="③改善ロードマップ" sheetId="4" r:id="rId7"/>
  </sheets>
  <definedNames/>
  <calcPr/>
  <extLst>
    <ext uri="GoogleSheetsCustomDataVersion2">
      <go:sheetsCustomData xmlns:go="http://customooxmlschemas.google.com/" r:id="rId8" roundtripDataChecksum="WowvfcrvcTOYLE2yXv7HMl25mwuGdWY/Aw/QNSr+K84="/>
    </ext>
  </extLst>
</workbook>
</file>

<file path=xl/sharedStrings.xml><?xml version="1.0" encoding="utf-8"?>
<sst xmlns="http://schemas.openxmlformats.org/spreadsheetml/2006/main" count="141" uniqueCount="135">
  <si>
    <t>ドクターズプライムワーク</t>
  </si>
  <si>
    <t>救急応需率</t>
  </si>
  <si>
    <t>改善余地マップ</t>
  </si>
  <si>
    <t>── 自院診断テンプレート</t>
  </si>
  <si>
    <t>応需率の現在値から、年間収益改善余地を可視化する</t>
  </si>
  <si>
    <t>本テンプレートの使い方</t>
  </si>
  <si>
    <t>STEP 1</t>
  </si>
  <si>
    <t>「①診断入力」シートに、自院の現応需率・夜間応需率・入院率・要請件数を入力する</t>
  </si>
  <si>
    <t>STEP 2</t>
  </si>
  <si>
    <r>
      <rPr>
        <rFont val="Noto Sans CJK SC"/>
        <color rgb="FF333333"/>
        <sz val="11.0"/>
      </rPr>
      <t>「②自院タイプ判定」シートで、</t>
    </r>
    <r>
      <rPr>
        <rFont val="Yu Gothic"/>
        <color rgb="FF333333"/>
        <sz val="11.0"/>
      </rPr>
      <t>A</t>
    </r>
    <r>
      <rPr>
        <rFont val="Noto Sans CJK SC"/>
        <color rgb="FF333333"/>
        <sz val="11.0"/>
      </rPr>
      <t>／</t>
    </r>
    <r>
      <rPr>
        <rFont val="Yu Gothic"/>
        <color rgb="FF333333"/>
        <sz val="11.0"/>
      </rPr>
      <t>B</t>
    </r>
    <r>
      <rPr>
        <rFont val="Noto Sans CJK SC"/>
        <color rgb="FF333333"/>
        <sz val="11.0"/>
      </rPr>
      <t>／</t>
    </r>
    <r>
      <rPr>
        <rFont val="Yu Gothic"/>
        <color rgb="FF333333"/>
        <sz val="11.0"/>
      </rPr>
      <t>C</t>
    </r>
    <r>
      <rPr>
        <rFont val="Noto Sans CJK SC"/>
        <color rgb="FF333333"/>
        <sz val="11.0"/>
      </rPr>
      <t>ゾーンの自動判定結果を確認する</t>
    </r>
  </si>
  <si>
    <t>STEP 3</t>
  </si>
  <si>
    <t>「③改善ロードマップ」シートで、ゾーン別の到達可能値・年間収益改善余地・優先打ち手を確認する</t>
  </si>
  <si>
    <t>STEP 4</t>
  </si>
  <si>
    <t>結果を経営会議・運営委員会・理事会の議題資料として活用する</t>
  </si>
  <si>
    <t>本テンプレートの試算前提</t>
  </si>
  <si>
    <r>
      <rPr>
        <rFont val="Noto Sans CJK SC"/>
        <color rgb="FF555555"/>
        <sz val="10.0"/>
      </rPr>
      <t>・本試算は</t>
    </r>
    <r>
      <rPr>
        <rFont val="Yu Gothic"/>
        <color rgb="FF555555"/>
        <sz val="10.0"/>
      </rPr>
      <t>2</t>
    </r>
    <r>
      <rPr>
        <rFont val="Noto Sans CJK SC"/>
        <color rgb="FF555555"/>
        <sz val="10.0"/>
      </rPr>
      <t>次救急病院（</t>
    </r>
    <r>
      <rPr>
        <rFont val="Yu Gothic"/>
        <color rgb="FF555555"/>
        <sz val="10.0"/>
      </rPr>
      <t>200</t>
    </r>
    <r>
      <rPr>
        <rFont val="Noto Sans CJK SC"/>
        <color rgb="FF555555"/>
        <sz val="10.0"/>
      </rPr>
      <t>床帯）を標準前提とした概算モデルである</t>
    </r>
  </si>
  <si>
    <r>
      <rPr>
        <rFont val="Noto Sans CJK SC"/>
        <color rgb="FF555555"/>
        <sz val="10.0"/>
      </rPr>
      <t>・</t>
    </r>
    <r>
      <rPr>
        <rFont val="Yu Gothic"/>
        <color rgb="FF555555"/>
        <sz val="10.0"/>
      </rPr>
      <t>1</t>
    </r>
    <r>
      <rPr>
        <rFont val="Noto Sans CJK SC"/>
        <color rgb="FF555555"/>
        <sz val="10.0"/>
      </rPr>
      <t>入院あたり収益</t>
    </r>
    <r>
      <rPr>
        <rFont val="Yu Gothic"/>
        <color rgb="FF555555"/>
        <sz val="10.0"/>
      </rPr>
      <t>65</t>
    </r>
    <r>
      <rPr>
        <rFont val="Noto Sans CJK SC"/>
        <color rgb="FF555555"/>
        <sz val="10.0"/>
      </rPr>
      <t>万円・救急搬送→入院率は応需率水準に応じた標準値を採用している</t>
    </r>
  </si>
  <si>
    <t>・救急医療管理加算・救急補正係数・口コミ効果による要請数増等は概算に含まれていない</t>
  </si>
  <si>
    <t>・実際の経営インパクトは、自院の病床規模・地域特性・医師体制により変動する</t>
  </si>
  <si>
    <r>
      <rPr>
        <rFont val="Noto Sans CJK SC"/>
        <color rgb="FF555555"/>
        <sz val="10.0"/>
      </rPr>
      <t>・詳細試算は記事『救急応需率の現在値別・収益改善余地マップ』および別稿『応需率</t>
    </r>
    <r>
      <rPr>
        <rFont val="Yu Gothic"/>
        <color rgb="FF555555"/>
        <sz val="10.0"/>
      </rPr>
      <t>1</t>
    </r>
    <r>
      <rPr>
        <rFont val="Noto Sans CJK SC"/>
        <color rgb="FF555555"/>
        <sz val="10.0"/>
      </rPr>
      <t>ポイントの経営価値』を参照</t>
    </r>
  </si>
  <si>
    <t>発行：株式会社ドクターズプライム｜ドクターズプライムワーク</t>
  </si>
  <si>
    <t>https://drsprime.com/service/work/hospital</t>
  </si>
  <si>
    <t>①診断入力シート</t>
  </si>
  <si>
    <t>自院の現状値を青色セルに入力してください</t>
  </si>
  <si>
    <r>
      <rPr>
        <rFont val="Yu Gothic"/>
        <b/>
        <color rgb="FF2E5BBA"/>
        <sz val="13.0"/>
      </rPr>
      <t xml:space="preserve">1. </t>
    </r>
    <r>
      <rPr>
        <rFont val="Noto Sans CJK SC"/>
        <b/>
        <color rgb="FF2E5BBA"/>
        <sz val="13.0"/>
      </rPr>
      <t>基本情報</t>
    </r>
  </si>
  <si>
    <t>病院名</t>
  </si>
  <si>
    <t>（任意）</t>
  </si>
  <si>
    <t>自由記入</t>
  </si>
  <si>
    <t>病床数</t>
  </si>
  <si>
    <r>
      <rPr>
        <rFont val="Noto Sans CJK SC"/>
        <i/>
        <color rgb="FF666666"/>
        <sz val="9.0"/>
      </rPr>
      <t>急性期病床数を入力（例：</t>
    </r>
    <r>
      <rPr>
        <rFont val="Yu Gothic"/>
        <i/>
        <color rgb="FF666666"/>
        <sz val="9.0"/>
      </rPr>
      <t>200</t>
    </r>
    <r>
      <rPr>
        <rFont val="Noto Sans CJK SC"/>
        <i/>
        <color rgb="FF666666"/>
        <sz val="9.0"/>
      </rPr>
      <t>）</t>
    </r>
  </si>
  <si>
    <t>救急機能区分</t>
  </si>
  <si>
    <r>
      <rPr>
        <rFont val="Yu Gothic"/>
        <b/>
        <color rgb="FF0000FF"/>
        <sz val="12.0"/>
      </rPr>
      <t>2</t>
    </r>
    <r>
      <rPr>
        <rFont val="Noto Sans CJK SC"/>
        <b/>
        <color rgb="FF0000FF"/>
        <sz val="12.0"/>
      </rPr>
      <t>次救急</t>
    </r>
  </si>
  <si>
    <r>
      <rPr>
        <rFont val="Yu Gothic"/>
        <i/>
        <color rgb="FF666666"/>
        <sz val="9.0"/>
      </rPr>
      <t>2</t>
    </r>
    <r>
      <rPr>
        <rFont val="Noto Sans CJK SC"/>
        <i/>
        <color rgb="FF666666"/>
        <sz val="9.0"/>
      </rPr>
      <t>次救急／</t>
    </r>
    <r>
      <rPr>
        <rFont val="Yu Gothic"/>
        <i/>
        <color rgb="FF666666"/>
        <sz val="9.0"/>
      </rPr>
      <t>3</t>
    </r>
    <r>
      <rPr>
        <rFont val="Noto Sans CJK SC"/>
        <i/>
        <color rgb="FF666666"/>
        <sz val="9.0"/>
      </rPr>
      <t>次救急／</t>
    </r>
    <r>
      <rPr>
        <rFont val="Yu Gothic"/>
        <i/>
        <color rgb="FF666666"/>
        <sz val="9.0"/>
      </rPr>
      <t>2.5</t>
    </r>
    <r>
      <rPr>
        <rFont val="Noto Sans CJK SC"/>
        <i/>
        <color rgb="FF666666"/>
        <sz val="9.0"/>
      </rPr>
      <t>次救急 など</t>
    </r>
  </si>
  <si>
    <r>
      <rPr>
        <rFont val="Yu Gothic"/>
        <b/>
        <color rgb="FF2E5BBA"/>
        <sz val="13.0"/>
      </rPr>
      <t xml:space="preserve">2. </t>
    </r>
    <r>
      <rPr>
        <rFont val="Noto Sans CJK SC"/>
        <b/>
        <color rgb="FF2E5BBA"/>
        <sz val="13.0"/>
      </rPr>
      <t>応需率データ（過去</t>
    </r>
    <r>
      <rPr>
        <rFont val="Yu Gothic"/>
        <b/>
        <color rgb="FF2E5BBA"/>
        <sz val="13.0"/>
      </rPr>
      <t>12</t>
    </r>
    <r>
      <rPr>
        <rFont val="Noto Sans CJK SC"/>
        <b/>
        <color rgb="FF2E5BBA"/>
        <sz val="13.0"/>
      </rPr>
      <t>ヶ月の実績）</t>
    </r>
  </si>
  <si>
    <t>年間救急要請件数（台）</t>
  </si>
  <si>
    <t>消防本部からの救急車要請の年間総数</t>
  </si>
  <si>
    <t>総合応需率</t>
  </si>
  <si>
    <r>
      <rPr>
        <rFont val="Noto Sans CJK SC"/>
        <i/>
        <color rgb="FF666666"/>
        <sz val="9.0"/>
      </rPr>
      <t xml:space="preserve">受入件数 </t>
    </r>
    <r>
      <rPr>
        <rFont val="Yu Gothic"/>
        <i/>
        <color rgb="FF666666"/>
        <sz val="9.0"/>
      </rPr>
      <t xml:space="preserve">÷ </t>
    </r>
    <r>
      <rPr>
        <rFont val="Noto Sans CJK SC"/>
        <i/>
        <color rgb="FF666666"/>
        <sz val="9.0"/>
      </rPr>
      <t>要請件数（小数で入力：</t>
    </r>
    <r>
      <rPr>
        <rFont val="Yu Gothic"/>
        <i/>
        <color rgb="FF666666"/>
        <sz val="9.0"/>
      </rPr>
      <t>60% → 0.6</t>
    </r>
    <r>
      <rPr>
        <rFont val="Noto Sans CJK SC"/>
        <i/>
        <color rgb="FF666666"/>
        <sz val="9.0"/>
      </rPr>
      <t>）</t>
    </r>
  </si>
  <si>
    <t>夜間応需率</t>
  </si>
  <si>
    <r>
      <rPr>
        <rFont val="Noto Sans CJK SC"/>
        <i/>
        <color rgb="FF666666"/>
        <sz val="9.0"/>
      </rPr>
      <t>夜間帯（</t>
    </r>
    <r>
      <rPr>
        <rFont val="Yu Gothic"/>
        <i/>
        <color rgb="FF666666"/>
        <sz val="9.0"/>
      </rPr>
      <t>21</t>
    </r>
    <r>
      <rPr>
        <rFont val="Noto Sans CJK SC"/>
        <i/>
        <color rgb="FF666666"/>
        <sz val="9.0"/>
      </rPr>
      <t>時〜翌</t>
    </r>
    <r>
      <rPr>
        <rFont val="Yu Gothic"/>
        <i/>
        <color rgb="FF666666"/>
        <sz val="9.0"/>
      </rPr>
      <t>7</t>
    </r>
    <r>
      <rPr>
        <rFont val="Noto Sans CJK SC"/>
        <i/>
        <color rgb="FF666666"/>
        <sz val="9.0"/>
      </rPr>
      <t>時）の応需率</t>
    </r>
  </si>
  <si>
    <t>日勤帯応需率</t>
  </si>
  <si>
    <r>
      <rPr>
        <rFont val="Noto Sans CJK SC"/>
        <i/>
        <color rgb="FF666666"/>
        <sz val="9.0"/>
      </rPr>
      <t>日勤帯（</t>
    </r>
    <r>
      <rPr>
        <rFont val="Yu Gothic"/>
        <i/>
        <color rgb="FF666666"/>
        <sz val="9.0"/>
      </rPr>
      <t>7</t>
    </r>
    <r>
      <rPr>
        <rFont val="Noto Sans CJK SC"/>
        <i/>
        <color rgb="FF666666"/>
        <sz val="9.0"/>
      </rPr>
      <t>時〜</t>
    </r>
    <r>
      <rPr>
        <rFont val="Yu Gothic"/>
        <i/>
        <color rgb="FF666666"/>
        <sz val="9.0"/>
      </rPr>
      <t>21</t>
    </r>
    <r>
      <rPr>
        <rFont val="Noto Sans CJK SC"/>
        <i/>
        <color rgb="FF666666"/>
        <sz val="9.0"/>
      </rPr>
      <t>時）の応需率</t>
    </r>
  </si>
  <si>
    <t>救急搬送→入院率</t>
  </si>
  <si>
    <t>受入件数のうち入院に至った割合</t>
  </si>
  <si>
    <r>
      <rPr>
        <rFont val="Yu Gothic"/>
        <b/>
        <color rgb="FF2E5BBA"/>
        <sz val="13.0"/>
      </rPr>
      <t xml:space="preserve">3. </t>
    </r>
    <r>
      <rPr>
        <rFont val="Noto Sans CJK SC"/>
        <b/>
        <color rgb="FF2E5BBA"/>
        <sz val="13.0"/>
      </rPr>
      <t>不応需理由の内訳（合計</t>
    </r>
    <r>
      <rPr>
        <rFont val="Yu Gothic"/>
        <b/>
        <color rgb="FF2E5BBA"/>
        <sz val="13.0"/>
      </rPr>
      <t>100%</t>
    </r>
    <r>
      <rPr>
        <rFont val="Noto Sans CJK SC"/>
        <b/>
        <color rgb="FF2E5BBA"/>
        <sz val="13.0"/>
      </rPr>
      <t>）</t>
    </r>
  </si>
  <si>
    <t>専門外</t>
  </si>
  <si>
    <t>病床なし</t>
  </si>
  <si>
    <t>夜間体制（医師不在等）</t>
  </si>
  <si>
    <t>キャパシティ超過</t>
  </si>
  <si>
    <t>社会的要因</t>
  </si>
  <si>
    <r>
      <rPr>
        <rFont val="Noto Sans CJK SC"/>
        <b/>
        <color rgb="FF333333"/>
        <sz val="11.0"/>
      </rPr>
      <t>合計（</t>
    </r>
    <r>
      <rPr>
        <rFont val="Yu Gothic"/>
        <b/>
        <color rgb="FF333333"/>
        <sz val="11.0"/>
      </rPr>
      <t>100%</t>
    </r>
    <r>
      <rPr>
        <rFont val="Noto Sans CJK SC"/>
        <b/>
        <color rgb="FF333333"/>
        <sz val="11.0"/>
      </rPr>
      <t>になることを確認）</t>
    </r>
  </si>
  <si>
    <r>
      <rPr>
        <rFont val="Yu Gothic"/>
        <b/>
        <color rgb="FF2E5BBA"/>
        <sz val="13.0"/>
      </rPr>
      <t xml:space="preserve">4. </t>
    </r>
    <r>
      <rPr>
        <rFont val="Noto Sans CJK SC"/>
        <b/>
        <color rgb="FF2E5BBA"/>
        <sz val="13.0"/>
      </rPr>
      <t>収益前提（必要に応じて自院値に変更）</t>
    </r>
  </si>
  <si>
    <r>
      <rPr>
        <rFont val="Yu Gothic"/>
        <b/>
        <color rgb="FF333333"/>
        <sz val="11.0"/>
      </rPr>
      <t>1</t>
    </r>
    <r>
      <rPr>
        <rFont val="Noto Sans CJK SC"/>
        <b/>
        <color rgb="FF333333"/>
        <sz val="11.0"/>
      </rPr>
      <t>入院あたり収益（円）</t>
    </r>
  </si>
  <si>
    <r>
      <rPr>
        <rFont val="Yu Gothic"/>
        <i/>
        <color rgb="FF666666"/>
        <sz val="9.0"/>
      </rPr>
      <t>DPC</t>
    </r>
    <r>
      <rPr>
        <rFont val="Noto Sans CJK SC"/>
        <i/>
        <color rgb="FF666666"/>
        <sz val="9.0"/>
      </rPr>
      <t>包括＋出来高の標準値（中小急性期：</t>
    </r>
    <r>
      <rPr>
        <rFont val="Yu Gothic"/>
        <i/>
        <color rgb="FF666666"/>
        <sz val="9.0"/>
      </rPr>
      <t>50</t>
    </r>
    <r>
      <rPr>
        <rFont val="Noto Sans CJK SC"/>
        <i/>
        <color rgb="FF666666"/>
        <sz val="9.0"/>
      </rPr>
      <t>〜</t>
    </r>
    <r>
      <rPr>
        <rFont val="Yu Gothic"/>
        <i/>
        <color rgb="FF666666"/>
        <sz val="9.0"/>
      </rPr>
      <t>80</t>
    </r>
    <r>
      <rPr>
        <rFont val="Noto Sans CJK SC"/>
        <i/>
        <color rgb="FF666666"/>
        <sz val="9.0"/>
      </rPr>
      <t>万円）</t>
    </r>
  </si>
  <si>
    <t>💡 入力のヒント</t>
  </si>
  <si>
    <r>
      <rPr>
        <rFont val="Noto Sans CJK SC"/>
        <color rgb="FF666666"/>
        <sz val="10.0"/>
      </rPr>
      <t>・応需率は過去</t>
    </r>
    <r>
      <rPr>
        <rFont val="Yu Gothic"/>
        <color rgb="FF666666"/>
        <sz val="10.0"/>
      </rPr>
      <t>12</t>
    </r>
    <r>
      <rPr>
        <rFont val="Noto Sans CJK SC"/>
        <color rgb="FF666666"/>
        <sz val="10.0"/>
      </rPr>
      <t>ヶ月の月次平均値を入力すると安定的な判定になる</t>
    </r>
  </si>
  <si>
    <r>
      <rPr>
        <rFont val="Noto Sans CJK SC"/>
        <color rgb="FF666666"/>
        <sz val="10.0"/>
      </rPr>
      <t>・夜間応需率と日勤帯応需率の差が</t>
    </r>
    <r>
      <rPr>
        <rFont val="Yu Gothic"/>
        <color rgb="FF666666"/>
        <sz val="10.0"/>
      </rPr>
      <t>20pt</t>
    </r>
    <r>
      <rPr>
        <rFont val="Noto Sans CJK SC"/>
        <color rgb="FF666666"/>
        <sz val="10.0"/>
      </rPr>
      <t>以上ある場合、夜間帯が改善余地の中心となる</t>
    </r>
  </si>
  <si>
    <r>
      <rPr>
        <rFont val="Noto Sans CJK SC"/>
        <color rgb="FF666666"/>
        <sz val="10.0"/>
      </rPr>
      <t>・不応需理由の内訳が把握できていない場合は、過去</t>
    </r>
    <r>
      <rPr>
        <rFont val="Yu Gothic"/>
        <color rgb="FF666666"/>
        <sz val="10.0"/>
      </rPr>
      <t>6</t>
    </r>
    <r>
      <rPr>
        <rFont val="Noto Sans CJK SC"/>
        <color rgb="FF666666"/>
        <sz val="10.0"/>
      </rPr>
      <t>ヶ月分の救急搬送台帳から集計する</t>
    </r>
  </si>
  <si>
    <t>②自院タイプ判定シート</t>
  </si>
  <si>
    <t>①シートの入力値から、自院ゾーンを自動判定します</t>
  </si>
  <si>
    <r>
      <rPr>
        <rFont val="Yu Gothic"/>
        <b/>
        <color rgb="FF2E5BBA"/>
        <sz val="13.0"/>
      </rPr>
      <t xml:space="preserve">1. </t>
    </r>
    <r>
      <rPr>
        <rFont val="Noto Sans CJK SC"/>
        <b/>
        <color rgb="FF2E5BBA"/>
        <sz val="13.0"/>
      </rPr>
      <t>ゾーン判定結果</t>
    </r>
  </si>
  <si>
    <t>自院ゾーン</t>
  </si>
  <si>
    <t>現在値（総合応需率）</t>
  </si>
  <si>
    <t>夜間応需率と日勤応需率の差</t>
  </si>
  <si>
    <t>夜間ギャップ判定</t>
  </si>
  <si>
    <t>入院率</t>
  </si>
  <si>
    <r>
      <rPr>
        <rFont val="Noto Sans CJK SC"/>
        <b/>
        <color rgb="FF333333"/>
        <sz val="11.0"/>
      </rPr>
      <t>応需率</t>
    </r>
    <r>
      <rPr>
        <rFont val="Yu Gothic"/>
        <b/>
        <color rgb="FF333333"/>
        <sz val="11.0"/>
      </rPr>
      <t>×</t>
    </r>
    <r>
      <rPr>
        <rFont val="Noto Sans CJK SC"/>
        <b/>
        <color rgb="FF333333"/>
        <sz val="11.0"/>
      </rPr>
      <t>入院率の総合評価</t>
    </r>
  </si>
  <si>
    <r>
      <rPr>
        <rFont val="Yu Gothic"/>
        <b/>
        <color rgb="FF2E5BBA"/>
        <sz val="13.0"/>
      </rPr>
      <t xml:space="preserve">2. </t>
    </r>
    <r>
      <rPr>
        <rFont val="Noto Sans CJK SC"/>
        <b/>
        <color rgb="FF2E5BBA"/>
        <sz val="13.0"/>
      </rPr>
      <t>ゾーン別の構造的特徴</t>
    </r>
  </si>
  <si>
    <t>ゾーン</t>
  </si>
  <si>
    <t>応需率帯</t>
  </si>
  <si>
    <t>組織状態</t>
  </si>
  <si>
    <r>
      <rPr>
        <rFont val="Noto Sans CJK SC"/>
        <b/>
        <color rgb="FFFFFFFF"/>
        <sz val="12.0"/>
      </rPr>
      <t>改善</t>
    </r>
    <r>
      <rPr>
        <rFont val="Yu Gothic"/>
        <b/>
        <color rgb="FFFFFFFF"/>
        <sz val="12.0"/>
      </rPr>
      <t>1p</t>
    </r>
    <r>
      <rPr>
        <rFont val="Noto Sans CJK SC"/>
        <b/>
        <color rgb="FFFFFFFF"/>
        <sz val="12.0"/>
      </rPr>
      <t>あたり難易度</t>
    </r>
  </si>
  <si>
    <r>
      <rPr>
        <rFont val="Yu Gothic"/>
        <color rgb="FF333333"/>
        <sz val="11.0"/>
      </rPr>
      <t>A</t>
    </r>
    <r>
      <rPr>
        <rFont val="Noto Sans CJK SC"/>
        <color rgb="FF333333"/>
        <sz val="11.0"/>
      </rPr>
      <t>ゾーン</t>
    </r>
  </si>
  <si>
    <r>
      <rPr>
        <rFont val="Noto Sans CJK SC"/>
        <color rgb="FF333333"/>
        <sz val="11.0"/>
      </rPr>
      <t>〜</t>
    </r>
    <r>
      <rPr>
        <rFont val="Yu Gothic"/>
        <color rgb="FF333333"/>
        <sz val="11.0"/>
      </rPr>
      <t>50%</t>
    </r>
    <r>
      <rPr>
        <rFont val="Noto Sans CJK SC"/>
        <color rgb="FF333333"/>
        <sz val="11.0"/>
      </rPr>
      <t>未満</t>
    </r>
  </si>
  <si>
    <t>応需文化未成熟（受けないが当たり前）</t>
  </si>
  <si>
    <r>
      <rPr>
        <rFont val="Noto Sans CJK SC"/>
        <color rgb="FF333333"/>
        <sz val="11.0"/>
      </rPr>
      <t>易（</t>
    </r>
    <r>
      <rPr>
        <rFont val="Yu Gothic"/>
        <color rgb="FF333333"/>
        <sz val="11.0"/>
      </rPr>
      <t>10</t>
    </r>
    <r>
      <rPr>
        <rFont val="Noto Sans CJK SC"/>
        <color rgb="FF333333"/>
        <sz val="11.0"/>
      </rPr>
      <t>〜</t>
    </r>
    <r>
      <rPr>
        <rFont val="Yu Gothic"/>
        <color rgb="FF333333"/>
        <sz val="11.0"/>
      </rPr>
      <t>20p</t>
    </r>
    <r>
      <rPr>
        <rFont val="Noto Sans CJK SC"/>
        <color rgb="FF333333"/>
        <sz val="11.0"/>
      </rPr>
      <t>一気に動く）</t>
    </r>
  </si>
  <si>
    <r>
      <rPr>
        <rFont val="Yu Gothic"/>
        <color rgb="FF333333"/>
        <sz val="11.0"/>
      </rPr>
      <t>B</t>
    </r>
    <r>
      <rPr>
        <rFont val="Noto Sans CJK SC"/>
        <color rgb="FF333333"/>
        <sz val="11.0"/>
      </rPr>
      <t>ゾーン</t>
    </r>
  </si>
  <si>
    <r>
      <rPr>
        <rFont val="Yu Gothic"/>
        <color rgb="FF333333"/>
        <sz val="11.0"/>
      </rPr>
      <t>50</t>
    </r>
    <r>
      <rPr>
        <rFont val="Noto Sans CJK SC"/>
        <color rgb="FF333333"/>
        <sz val="11.0"/>
      </rPr>
      <t>〜</t>
    </r>
    <r>
      <rPr>
        <rFont val="Yu Gothic"/>
        <color rgb="FF333333"/>
        <sz val="11.0"/>
      </rPr>
      <t>70%</t>
    </r>
  </si>
  <si>
    <t>ルール・データ整備の余地大</t>
  </si>
  <si>
    <r>
      <rPr>
        <rFont val="Noto Sans CJK SC"/>
        <color rgb="FF333333"/>
        <sz val="11.0"/>
      </rPr>
      <t>中（</t>
    </r>
    <r>
      <rPr>
        <rFont val="Yu Gothic"/>
        <color rgb="FF333333"/>
        <sz val="11.0"/>
      </rPr>
      <t>20</t>
    </r>
    <r>
      <rPr>
        <rFont val="Noto Sans CJK SC"/>
        <color rgb="FF333333"/>
        <sz val="11.0"/>
      </rPr>
      <t>〜</t>
    </r>
    <r>
      <rPr>
        <rFont val="Yu Gothic"/>
        <color rgb="FF333333"/>
        <sz val="11.0"/>
      </rPr>
      <t>30p</t>
    </r>
    <r>
      <rPr>
        <rFont val="Noto Sans CJK SC"/>
        <color rgb="FF333333"/>
        <sz val="11.0"/>
      </rPr>
      <t>／</t>
    </r>
    <r>
      <rPr>
        <rFont val="Yu Gothic"/>
        <color rgb="FF333333"/>
        <sz val="11.0"/>
      </rPr>
      <t>1</t>
    </r>
    <r>
      <rPr>
        <rFont val="Noto Sans CJK SC"/>
        <color rgb="FF333333"/>
        <sz val="11.0"/>
      </rPr>
      <t>〜</t>
    </r>
    <r>
      <rPr>
        <rFont val="Yu Gothic"/>
        <color rgb="FF333333"/>
        <sz val="11.0"/>
      </rPr>
      <t>2</t>
    </r>
    <r>
      <rPr>
        <rFont val="Noto Sans CJK SC"/>
        <color rgb="FF333333"/>
        <sz val="11.0"/>
      </rPr>
      <t>年）</t>
    </r>
  </si>
  <si>
    <r>
      <rPr>
        <rFont val="Yu Gothic"/>
        <color rgb="FF333333"/>
        <sz val="11.0"/>
      </rPr>
      <t>C</t>
    </r>
    <r>
      <rPr>
        <rFont val="Noto Sans CJK SC"/>
        <color rgb="FF333333"/>
        <sz val="11.0"/>
      </rPr>
      <t>ゾーン</t>
    </r>
  </si>
  <si>
    <r>
      <rPr>
        <rFont val="Yu Gothic"/>
        <color rgb="FF333333"/>
        <sz val="11.0"/>
      </rPr>
      <t>70</t>
    </r>
    <r>
      <rPr>
        <rFont val="Noto Sans CJK SC"/>
        <color rgb="FF333333"/>
        <sz val="11.0"/>
      </rPr>
      <t>〜</t>
    </r>
    <r>
      <rPr>
        <rFont val="Yu Gothic"/>
        <color rgb="FF333333"/>
        <sz val="11.0"/>
      </rPr>
      <t>85%</t>
    </r>
  </si>
  <si>
    <t>拠点化直前・夜間帯に課題集中</t>
  </si>
  <si>
    <r>
      <rPr>
        <rFont val="Noto Sans CJK SC"/>
        <color rgb="FF333333"/>
        <sz val="11.0"/>
      </rPr>
      <t>難（</t>
    </r>
    <r>
      <rPr>
        <rFont val="Yu Gothic"/>
        <color rgb="FF333333"/>
        <sz val="11.0"/>
      </rPr>
      <t>5</t>
    </r>
    <r>
      <rPr>
        <rFont val="Noto Sans CJK SC"/>
        <color rgb="FF333333"/>
        <sz val="11.0"/>
      </rPr>
      <t>〜</t>
    </r>
    <r>
      <rPr>
        <rFont val="Yu Gothic"/>
        <color rgb="FF333333"/>
        <sz val="11.0"/>
      </rPr>
      <t>10p</t>
    </r>
    <r>
      <rPr>
        <rFont val="Noto Sans CJK SC"/>
        <color rgb="FF333333"/>
        <sz val="11.0"/>
      </rPr>
      <t>／時間帯深掘り）</t>
    </r>
  </si>
  <si>
    <r>
      <rPr>
        <rFont val="Yu Gothic"/>
        <color rgb="FF333333"/>
        <sz val="11.0"/>
      </rPr>
      <t>D</t>
    </r>
    <r>
      <rPr>
        <rFont val="Noto Sans CJK SC"/>
        <color rgb="FF333333"/>
        <sz val="11.0"/>
      </rPr>
      <t>ゾーン</t>
    </r>
  </si>
  <si>
    <r>
      <rPr>
        <rFont val="Yu Gothic"/>
        <color rgb="FF333333"/>
        <sz val="11.0"/>
      </rPr>
      <t>90%</t>
    </r>
    <r>
      <rPr>
        <rFont val="Noto Sans CJK SC"/>
        <color rgb="FF333333"/>
        <sz val="11.0"/>
      </rPr>
      <t>超</t>
    </r>
  </si>
  <si>
    <t>「断らない救急」実現済み</t>
  </si>
  <si>
    <r>
      <rPr>
        <rFont val="Noto Sans CJK SC"/>
        <color rgb="FF333333"/>
        <sz val="11.0"/>
      </rPr>
      <t>高（</t>
    </r>
    <r>
      <rPr>
        <rFont val="Yu Gothic"/>
        <color rgb="FF333333"/>
        <sz val="11.0"/>
      </rPr>
      <t>5p</t>
    </r>
    <r>
      <rPr>
        <rFont val="Noto Sans CJK SC"/>
        <color rgb="FF333333"/>
        <sz val="11.0"/>
      </rPr>
      <t>未満／組織自律化）</t>
    </r>
  </si>
  <si>
    <t>💡 詳細な打ち手は「③改善ロードマップ」シートを参照</t>
  </si>
  <si>
    <t>③改善ロードマップ</t>
  </si>
  <si>
    <t>ゾーン別の到達可能値・年間収益改善余地・優先打ち手</t>
  </si>
  <si>
    <r>
      <rPr>
        <rFont val="Yu Gothic"/>
        <b/>
        <color rgb="FF2E5BBA"/>
        <sz val="13.0"/>
      </rPr>
      <t xml:space="preserve">1. </t>
    </r>
    <r>
      <rPr>
        <rFont val="Noto Sans CJK SC"/>
        <b/>
        <color rgb="FF2E5BBA"/>
        <sz val="13.0"/>
      </rPr>
      <t>自院の年間収益改善余地（自動計算）</t>
    </r>
  </si>
  <si>
    <t>項目</t>
  </si>
  <si>
    <t>現在値</t>
  </si>
  <si>
    <t>到達可能値</t>
  </si>
  <si>
    <t>差分</t>
  </si>
  <si>
    <t>備考</t>
  </si>
  <si>
    <t>ゾーン別の標準目標値</t>
  </si>
  <si>
    <t>応需率水準別の標準値</t>
  </si>
  <si>
    <t>年間受入件数（台）</t>
  </si>
  <si>
    <r>
      <rPr>
        <rFont val="Noto Sans CJK SC"/>
        <color rgb="FF666666"/>
        <sz val="10.0"/>
      </rPr>
      <t xml:space="preserve">要請件数 </t>
    </r>
    <r>
      <rPr>
        <rFont val="Yu Gothic"/>
        <color rgb="FF666666"/>
        <sz val="10.0"/>
      </rPr>
      <t xml:space="preserve">× </t>
    </r>
    <r>
      <rPr>
        <rFont val="Noto Sans CJK SC"/>
        <color rgb="FF666666"/>
        <sz val="10.0"/>
      </rPr>
      <t>応需率</t>
    </r>
  </si>
  <si>
    <t>年間入院数（救急経由）</t>
  </si>
  <si>
    <r>
      <rPr>
        <rFont val="Noto Sans CJK SC"/>
        <color rgb="FF666666"/>
        <sz val="10.0"/>
      </rPr>
      <t xml:space="preserve">受入件数 </t>
    </r>
    <r>
      <rPr>
        <rFont val="Yu Gothic"/>
        <color rgb="FF666666"/>
        <sz val="10.0"/>
      </rPr>
      <t xml:space="preserve">× </t>
    </r>
    <r>
      <rPr>
        <rFont val="Noto Sans CJK SC"/>
        <color rgb="FF666666"/>
        <sz val="10.0"/>
      </rPr>
      <t>入院率</t>
    </r>
  </si>
  <si>
    <t>年間救急経由収益（円）</t>
  </si>
  <si>
    <r>
      <rPr>
        <rFont val="Noto Sans CJK SC"/>
        <color rgb="FF666666"/>
        <sz val="10.0"/>
      </rPr>
      <t xml:space="preserve">入院数 </t>
    </r>
    <r>
      <rPr>
        <rFont val="Yu Gothic"/>
        <color rgb="FF666666"/>
        <sz val="10.0"/>
      </rPr>
      <t>× 1</t>
    </r>
    <r>
      <rPr>
        <rFont val="Noto Sans CJK SC"/>
        <color rgb="FF666666"/>
        <sz val="10.0"/>
      </rPr>
      <t>入院収益</t>
    </r>
  </si>
  <si>
    <t>▶ 年間収益改善余地</t>
  </si>
  <si>
    <t>（億円換算）</t>
  </si>
  <si>
    <r>
      <rPr>
        <rFont val="Yu Gothic"/>
        <b/>
        <color rgb="FF2E5BBA"/>
        <sz val="13.0"/>
      </rPr>
      <t xml:space="preserve">2. </t>
    </r>
    <r>
      <rPr>
        <rFont val="Noto Sans CJK SC"/>
        <b/>
        <color rgb="FF2E5BBA"/>
        <sz val="13.0"/>
      </rPr>
      <t>ゾーン別の優先打ち手</t>
    </r>
  </si>
  <si>
    <t>優先打ち手①</t>
  </si>
  <si>
    <t>優先打ち手②</t>
  </si>
  <si>
    <t>優先打ち手③</t>
  </si>
  <si>
    <t>想定期間</t>
  </si>
  <si>
    <r>
      <rPr>
        <rFont val="Yu Gothic"/>
        <b/>
        <color rgb="FF2E5BBA"/>
        <sz val="13.0"/>
      </rPr>
      <t xml:space="preserve">3. </t>
    </r>
    <r>
      <rPr>
        <rFont val="Noto Sans CJK SC"/>
        <b/>
        <color rgb="FF2E5BBA"/>
        <sz val="13.0"/>
      </rPr>
      <t>全ゾーン参考一覧（</t>
    </r>
    <r>
      <rPr>
        <rFont val="Yu Gothic"/>
        <b/>
        <color rgb="FF2E5BBA"/>
        <sz val="13.0"/>
      </rPr>
      <t>200</t>
    </r>
    <r>
      <rPr>
        <rFont val="Noto Sans CJK SC"/>
        <b/>
        <color rgb="FF2E5BBA"/>
        <sz val="13.0"/>
      </rPr>
      <t>床帯ベースの試算）</t>
    </r>
  </si>
  <si>
    <t>応需率差</t>
  </si>
  <si>
    <t>年間収益改善余地</t>
  </si>
  <si>
    <r>
      <rPr>
        <rFont val="Yu Gothic"/>
        <color rgb="FF333333"/>
        <sz val="11.0"/>
      </rPr>
      <t>A</t>
    </r>
    <r>
      <rPr>
        <rFont val="Noto Sans CJK SC"/>
        <color rgb="FF333333"/>
        <sz val="11.0"/>
      </rPr>
      <t>ゾーン</t>
    </r>
  </si>
  <si>
    <r>
      <rPr>
        <rFont val="Yu Gothic"/>
        <color rgb="FF333333"/>
        <sz val="11.0"/>
      </rPr>
      <t>40%</t>
    </r>
    <r>
      <rPr>
        <rFont val="Noto Sans CJK SC"/>
        <color rgb="FF333333"/>
        <sz val="11.0"/>
      </rPr>
      <t>前後</t>
    </r>
  </si>
  <si>
    <r>
      <rPr>
        <rFont val="Yu Gothic"/>
        <color rgb="FF333333"/>
        <sz val="11.0"/>
      </rPr>
      <t>65</t>
    </r>
    <r>
      <rPr>
        <rFont val="Noto Sans CJK SC"/>
        <color rgb="FF333333"/>
        <sz val="11.0"/>
      </rPr>
      <t>〜</t>
    </r>
    <r>
      <rPr>
        <rFont val="Yu Gothic"/>
        <color rgb="FF333333"/>
        <sz val="11.0"/>
      </rPr>
      <t>75%</t>
    </r>
    <r>
      <rPr>
        <rFont val="Noto Sans CJK SC"/>
        <color rgb="FF333333"/>
        <sz val="11.0"/>
      </rPr>
      <t>（</t>
    </r>
    <r>
      <rPr>
        <rFont val="Yu Gothic"/>
        <color rgb="FF333333"/>
        <sz val="11.0"/>
      </rPr>
      <t>1</t>
    </r>
    <r>
      <rPr>
        <rFont val="Noto Sans CJK SC"/>
        <color rgb="FF333333"/>
        <sz val="11.0"/>
      </rPr>
      <t>年以内）</t>
    </r>
  </si>
  <si>
    <r>
      <rPr>
        <rFont val="Yu Gothic"/>
        <color rgb="FF333333"/>
        <sz val="11.0"/>
      </rPr>
      <t>+25</t>
    </r>
    <r>
      <rPr>
        <rFont val="Noto Sans CJK SC"/>
        <color rgb="FF333333"/>
        <sz val="11.0"/>
      </rPr>
      <t>〜</t>
    </r>
    <r>
      <rPr>
        <rFont val="Yu Gothic"/>
        <color rgb="FF333333"/>
        <sz val="11.0"/>
      </rPr>
      <t>35p</t>
    </r>
  </si>
  <si>
    <r>
      <rPr>
        <rFont val="Noto Sans CJK SC"/>
        <b/>
        <color rgb="FF1A2B5C"/>
        <sz val="11.0"/>
      </rPr>
      <t>年間</t>
    </r>
    <r>
      <rPr>
        <rFont val="Yu Gothic"/>
        <b/>
        <color rgb="FF1A2B5C"/>
        <sz val="11.0"/>
      </rPr>
      <t>1.5</t>
    </r>
    <r>
      <rPr>
        <rFont val="Noto Sans CJK SC"/>
        <b/>
        <color rgb="FF1A2B5C"/>
        <sz val="11.0"/>
      </rPr>
      <t>〜</t>
    </r>
    <r>
      <rPr>
        <rFont val="Yu Gothic"/>
        <b/>
        <color rgb="FF1A2B5C"/>
        <sz val="11.0"/>
      </rPr>
      <t>2.5</t>
    </r>
    <r>
      <rPr>
        <rFont val="Noto Sans CJK SC"/>
        <b/>
        <color rgb="FF1A2B5C"/>
        <sz val="11.0"/>
      </rPr>
      <t>億円</t>
    </r>
  </si>
  <si>
    <r>
      <rPr>
        <rFont val="Yu Gothic"/>
        <color rgb="FF333333"/>
        <sz val="11.0"/>
      </rPr>
      <t>B</t>
    </r>
    <r>
      <rPr>
        <rFont val="Noto Sans CJK SC"/>
        <color rgb="FF333333"/>
        <sz val="11.0"/>
      </rPr>
      <t>ゾーン</t>
    </r>
  </si>
  <si>
    <r>
      <rPr>
        <rFont val="Yu Gothic"/>
        <color rgb="FF333333"/>
        <sz val="11.0"/>
      </rPr>
      <t>60%</t>
    </r>
    <r>
      <rPr>
        <rFont val="Noto Sans CJK SC"/>
        <color rgb="FF333333"/>
        <sz val="11.0"/>
      </rPr>
      <t>前後</t>
    </r>
  </si>
  <si>
    <r>
      <rPr>
        <rFont val="Yu Gothic"/>
        <color rgb="FF333333"/>
        <sz val="11.0"/>
      </rPr>
      <t>85</t>
    </r>
    <r>
      <rPr>
        <rFont val="Noto Sans CJK SC"/>
        <color rgb="FF333333"/>
        <sz val="11.0"/>
      </rPr>
      <t>〜</t>
    </r>
    <r>
      <rPr>
        <rFont val="Yu Gothic"/>
        <color rgb="FF333333"/>
        <sz val="11.0"/>
      </rPr>
      <t>90%</t>
    </r>
    <r>
      <rPr>
        <rFont val="Noto Sans CJK SC"/>
        <color rgb="FF333333"/>
        <sz val="11.0"/>
      </rPr>
      <t>（</t>
    </r>
    <r>
      <rPr>
        <rFont val="Yu Gothic"/>
        <color rgb="FF333333"/>
        <sz val="11.0"/>
      </rPr>
      <t>1</t>
    </r>
    <r>
      <rPr>
        <rFont val="Noto Sans CJK SC"/>
        <color rgb="FF333333"/>
        <sz val="11.0"/>
      </rPr>
      <t>〜</t>
    </r>
    <r>
      <rPr>
        <rFont val="Yu Gothic"/>
        <color rgb="FF333333"/>
        <sz val="11.0"/>
      </rPr>
      <t>2</t>
    </r>
    <r>
      <rPr>
        <rFont val="Noto Sans CJK SC"/>
        <color rgb="FF333333"/>
        <sz val="11.0"/>
      </rPr>
      <t>年）</t>
    </r>
  </si>
  <si>
    <r>
      <rPr>
        <rFont val="Yu Gothic"/>
        <color rgb="FF333333"/>
        <sz val="11.0"/>
      </rPr>
      <t>+25</t>
    </r>
    <r>
      <rPr>
        <rFont val="Noto Sans CJK SC"/>
        <color rgb="FF333333"/>
        <sz val="11.0"/>
      </rPr>
      <t>〜</t>
    </r>
    <r>
      <rPr>
        <rFont val="Yu Gothic"/>
        <color rgb="FF333333"/>
        <sz val="11.0"/>
      </rPr>
      <t>30p</t>
    </r>
  </si>
  <si>
    <r>
      <rPr>
        <rFont val="Noto Sans CJK SC"/>
        <b/>
        <color rgb="FF1A2B5C"/>
        <sz val="11.0"/>
      </rPr>
      <t>年間</t>
    </r>
    <r>
      <rPr>
        <rFont val="Yu Gothic"/>
        <b/>
        <color rgb="FF1A2B5C"/>
        <sz val="11.0"/>
      </rPr>
      <t>1.2</t>
    </r>
    <r>
      <rPr>
        <rFont val="Noto Sans CJK SC"/>
        <b/>
        <color rgb="FF1A2B5C"/>
        <sz val="11.0"/>
      </rPr>
      <t>〜</t>
    </r>
    <r>
      <rPr>
        <rFont val="Yu Gothic"/>
        <b/>
        <color rgb="FF1A2B5C"/>
        <sz val="11.0"/>
      </rPr>
      <t>2</t>
    </r>
    <r>
      <rPr>
        <rFont val="Noto Sans CJK SC"/>
        <b/>
        <color rgb="FF1A2B5C"/>
        <sz val="11.0"/>
      </rPr>
      <t>億円</t>
    </r>
  </si>
  <si>
    <r>
      <rPr>
        <rFont val="Yu Gothic"/>
        <color rgb="FF333333"/>
        <sz val="11.0"/>
      </rPr>
      <t>C</t>
    </r>
    <r>
      <rPr>
        <rFont val="Noto Sans CJK SC"/>
        <color rgb="FF333333"/>
        <sz val="11.0"/>
      </rPr>
      <t>ゾーン</t>
    </r>
  </si>
  <si>
    <r>
      <rPr>
        <rFont val="Yu Gothic"/>
        <color rgb="FF333333"/>
        <sz val="11.0"/>
      </rPr>
      <t>80%</t>
    </r>
    <r>
      <rPr>
        <rFont val="Noto Sans CJK SC"/>
        <color rgb="FF333333"/>
        <sz val="11.0"/>
      </rPr>
      <t>前後</t>
    </r>
  </si>
  <si>
    <r>
      <rPr>
        <rFont val="Yu Gothic"/>
        <color rgb="FF333333"/>
        <sz val="11.0"/>
      </rPr>
      <t>90</t>
    </r>
    <r>
      <rPr>
        <rFont val="Noto Sans CJK SC"/>
        <color rgb="FF333333"/>
        <sz val="11.0"/>
      </rPr>
      <t>〜</t>
    </r>
    <r>
      <rPr>
        <rFont val="Yu Gothic"/>
        <color rgb="FF333333"/>
        <sz val="11.0"/>
      </rPr>
      <t>95%</t>
    </r>
    <r>
      <rPr>
        <rFont val="Noto Sans CJK SC"/>
        <color rgb="FF333333"/>
        <sz val="11.0"/>
      </rPr>
      <t>（</t>
    </r>
    <r>
      <rPr>
        <rFont val="Yu Gothic"/>
        <color rgb="FF333333"/>
        <sz val="11.0"/>
      </rPr>
      <t>1</t>
    </r>
    <r>
      <rPr>
        <rFont val="Noto Sans CJK SC"/>
        <color rgb="FF333333"/>
        <sz val="11.0"/>
      </rPr>
      <t>年以内）</t>
    </r>
  </si>
  <si>
    <r>
      <rPr>
        <rFont val="Yu Gothic"/>
        <color rgb="FF333333"/>
        <sz val="11.0"/>
      </rPr>
      <t>+10</t>
    </r>
    <r>
      <rPr>
        <rFont val="Noto Sans CJK SC"/>
        <color rgb="FF333333"/>
        <sz val="11.0"/>
      </rPr>
      <t>〜</t>
    </r>
    <r>
      <rPr>
        <rFont val="Yu Gothic"/>
        <color rgb="FF333333"/>
        <sz val="11.0"/>
      </rPr>
      <t>15p</t>
    </r>
  </si>
  <si>
    <r>
      <rPr>
        <rFont val="Noto Sans CJK SC"/>
        <b/>
        <color rgb="FF1A2B5C"/>
        <sz val="11.0"/>
      </rPr>
      <t>年間</t>
    </r>
    <r>
      <rPr>
        <rFont val="Yu Gothic"/>
        <b/>
        <color rgb="FF1A2B5C"/>
        <sz val="11.0"/>
      </rPr>
      <t>5,000</t>
    </r>
    <r>
      <rPr>
        <rFont val="Noto Sans CJK SC"/>
        <b/>
        <color rgb="FF1A2B5C"/>
        <sz val="11.0"/>
      </rPr>
      <t>万〜</t>
    </r>
    <r>
      <rPr>
        <rFont val="Yu Gothic"/>
        <b/>
        <color rgb="FF1A2B5C"/>
        <sz val="11.0"/>
      </rPr>
      <t>1</t>
    </r>
    <r>
      <rPr>
        <rFont val="Noto Sans CJK SC"/>
        <b/>
        <color rgb="FF1A2B5C"/>
        <sz val="11.0"/>
      </rPr>
      <t>億円</t>
    </r>
  </si>
  <si>
    <r>
      <rPr>
        <rFont val="Yu Gothic"/>
        <b/>
        <color rgb="FF2E5BBA"/>
        <sz val="13.0"/>
      </rPr>
      <t xml:space="preserve">4. </t>
    </r>
    <r>
      <rPr>
        <rFont val="Noto Sans CJK SC"/>
        <b/>
        <color rgb="FF2E5BBA"/>
        <sz val="13.0"/>
      </rPr>
      <t>次のアクション</t>
    </r>
  </si>
  <si>
    <t>□ 本診断結果を経営会議・運営委員会の議題に乗せる</t>
  </si>
  <si>
    <r>
      <rPr>
        <rFont val="Noto Sans CJK SC"/>
        <color rgb="FF333333"/>
        <sz val="11.0"/>
      </rPr>
      <t>□ 委員会提出用に「投資対効果シミュレーション」（記事</t>
    </r>
    <r>
      <rPr>
        <rFont val="Yu Gothic"/>
        <color rgb="FF333333"/>
        <sz val="11.0"/>
      </rPr>
      <t>1</t>
    </r>
    <r>
      <rPr>
        <rFont val="Noto Sans CJK SC"/>
        <color rgb="FF333333"/>
        <sz val="11.0"/>
      </rPr>
      <t>・</t>
    </r>
    <r>
      <rPr>
        <rFont val="Yu Gothic"/>
        <color rgb="FF333333"/>
        <sz val="11.0"/>
      </rPr>
      <t>T1</t>
    </r>
    <r>
      <rPr>
        <rFont val="Noto Sans CJK SC"/>
        <color rgb="FF333333"/>
        <sz val="11.0"/>
      </rPr>
      <t>テンプレート）を併用する</t>
    </r>
  </si>
  <si>
    <r>
      <rPr>
        <rFont val="Noto Sans CJK SC"/>
        <color rgb="FF333333"/>
        <sz val="11.0"/>
      </rPr>
      <t>□ 理事会向けには「救急改善提案書」（記事</t>
    </r>
    <r>
      <rPr>
        <rFont val="Yu Gothic"/>
        <color rgb="FF333333"/>
        <sz val="11.0"/>
      </rPr>
      <t>5</t>
    </r>
    <r>
      <rPr>
        <rFont val="Noto Sans CJK SC"/>
        <color rgb="FF333333"/>
        <sz val="11.0"/>
      </rPr>
      <t>・</t>
    </r>
    <r>
      <rPr>
        <rFont val="Yu Gothic"/>
        <color rgb="FF333333"/>
        <sz val="11.0"/>
      </rPr>
      <t>T3</t>
    </r>
    <r>
      <rPr>
        <rFont val="Noto Sans CJK SC"/>
        <color rgb="FF333333"/>
        <sz val="11.0"/>
      </rPr>
      <t>テンプレート）の構造で資料化する</t>
    </r>
  </si>
  <si>
    <t>□ ゾーン別打ち手の実装には外部視点・伴走を要するか経営層で議論する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</si>
</sst>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0.0%"/>
    <numFmt numFmtId="165" formatCode="\¥#,##0"/>
    <numFmt numFmtId="166" formatCode="0.0%;\-0.0%;\-"/>
    <numFmt numFmtId="167" formatCode="\+#,##0;\-#,##0;\-"/>
  </numFmts>
  <fonts count="35">
    <font>
      <sz val="11.0"/>
      <color theme="1"/>
      <name val="Calibri"/>
      <scheme val="minor"/>
    </font>
    <font>
      <b/>
      <sz val="11.0"/>
      <color rgb="FFC9A961"/>
      <name val="Noto Sans"/>
    </font>
    <font>
      <b/>
      <sz val="28.0"/>
      <color rgb="FF1A2B5C"/>
      <name val="Noto Sans"/>
    </font>
    <font>
      <sz val="14.0"/>
      <color rgb="FF666666"/>
      <name val="Noto Sans"/>
    </font>
    <font>
      <b/>
      <sz val="14.0"/>
      <color rgb="FF2E5BBA"/>
      <name val="Noto Sans"/>
    </font>
    <font>
      <sz val="11.0"/>
      <color theme="1"/>
      <name val="Calibri"/>
    </font>
    <font>
      <b/>
      <sz val="13.0"/>
      <color rgb="FF1A2B5C"/>
      <name val="Noto Sans"/>
    </font>
    <font>
      <b/>
      <sz val="11.0"/>
      <color rgb="FFC9A961"/>
      <name val="Yu Gothic"/>
    </font>
    <font>
      <sz val="11.0"/>
      <color rgb="FF333333"/>
      <name val="Noto Sans"/>
    </font>
    <font>
      <b/>
      <sz val="12.0"/>
      <color rgb="FF1A2B5C"/>
      <name val="Noto Sans"/>
    </font>
    <font>
      <sz val="10.0"/>
      <color rgb="FF555555"/>
      <name val="Noto Sans"/>
    </font>
    <font>
      <b/>
      <sz val="10.0"/>
      <color rgb="FF1A2B5C"/>
      <name val="Noto Sans"/>
    </font>
    <font>
      <sz val="10.0"/>
      <color rgb="FF2E5BBA"/>
      <name val="Yu Gothic"/>
    </font>
    <font>
      <b/>
      <sz val="18.0"/>
      <color rgb="FF1A2B5C"/>
      <name val="Noto Sans"/>
    </font>
    <font>
      <sz val="11.0"/>
      <color rgb="FF666666"/>
      <name val="Noto Sans"/>
    </font>
    <font>
      <b/>
      <sz val="13.0"/>
      <color rgb="FF2E5BBA"/>
      <name val="Yu Gothic"/>
    </font>
    <font>
      <b/>
      <sz val="11.0"/>
      <color rgb="FF333333"/>
      <name val="Noto Sans"/>
    </font>
    <font>
      <b/>
      <sz val="12.0"/>
      <color rgb="FF0000FF"/>
      <name val="Noto Sans"/>
    </font>
    <font>
      <i/>
      <sz val="9.0"/>
      <color rgb="FF666666"/>
      <name val="Noto Sans"/>
    </font>
    <font>
      <b/>
      <sz val="12.0"/>
      <color rgb="FF0000FF"/>
      <name val="Yu Gothic"/>
    </font>
    <font>
      <i/>
      <sz val="9.0"/>
      <color rgb="FF666666"/>
      <name val="Yu Gothic"/>
    </font>
    <font>
      <b/>
      <sz val="12.0"/>
      <color rgb="FF000000"/>
      <name val="Yu Gothic"/>
    </font>
    <font>
      <b/>
      <sz val="11.0"/>
      <color rgb="FF333333"/>
      <name val="Yu Gothic"/>
    </font>
    <font>
      <sz val="10.0"/>
      <color rgb="FF666666"/>
      <name val="Noto Sans"/>
    </font>
    <font>
      <b/>
      <sz val="14.0"/>
      <color rgb="FFFFFFFF"/>
      <name val="Noto Sans"/>
    </font>
    <font>
      <b/>
      <sz val="14.0"/>
      <color rgb="FFFFFFFF"/>
      <name val="Yu Gothic"/>
    </font>
    <font/>
    <font>
      <b/>
      <sz val="11.0"/>
      <color rgb="FF000000"/>
      <name val="Noto Sans"/>
    </font>
    <font>
      <b/>
      <sz val="12.0"/>
      <color rgb="FFFFFFFF"/>
      <name val="Noto Sans"/>
    </font>
    <font>
      <sz val="11.0"/>
      <color rgb="FF333333"/>
      <name val="Yu Gothic"/>
    </font>
    <font>
      <b/>
      <sz val="12.0"/>
      <color rgb="FFC00000"/>
      <name val="Yu Gothic"/>
    </font>
    <font>
      <b/>
      <sz val="18.0"/>
      <color rgb="FF1A2B5C"/>
      <name val="Yu Gothic"/>
    </font>
    <font>
      <b/>
      <sz val="12.0"/>
      <color rgb="FF1A2B5C"/>
      <name val="Yu Gothic"/>
    </font>
    <font>
      <b/>
      <sz val="11.0"/>
      <color rgb="FF1A2B5C"/>
      <name val="Noto Sans"/>
    </font>
    <font>
      <i/>
      <sz val="9.0"/>
      <color rgb="FF888888"/>
      <name val="Noto Sans"/>
    </font>
  </fonts>
  <fills count="11">
    <fill>
      <patternFill patternType="none"/>
    </fill>
    <fill>
      <patternFill patternType="lightGray"/>
    </fill>
    <fill>
      <patternFill patternType="solid">
        <fgColor rgb="FFF5F7FA"/>
        <bgColor rgb="FFF5F7FA"/>
      </patternFill>
    </fill>
    <fill>
      <patternFill patternType="solid">
        <fgColor rgb="FFE8F0FE"/>
        <bgColor rgb="FFE8F0FE"/>
      </patternFill>
    </fill>
    <fill>
      <patternFill patternType="solid">
        <fgColor rgb="FFFFF4D6"/>
        <bgColor rgb="FFFFF4D6"/>
      </patternFill>
    </fill>
    <fill>
      <patternFill patternType="solid">
        <fgColor rgb="FF1A2B5C"/>
        <bgColor rgb="FF1A2B5C"/>
      </patternFill>
    </fill>
    <fill>
      <patternFill patternType="solid">
        <fgColor rgb="FF2E5BBA"/>
        <bgColor rgb="FF2E5BBA"/>
      </patternFill>
    </fill>
    <fill>
      <patternFill patternType="solid">
        <fgColor rgb="FFE6F4EA"/>
        <bgColor rgb="FFE6F4EA"/>
      </patternFill>
    </fill>
    <fill>
      <patternFill patternType="solid">
        <fgColor rgb="FFFFFFFF"/>
        <bgColor rgb="FFFFFFFF"/>
      </patternFill>
    </fill>
    <fill>
      <patternFill patternType="solid">
        <fgColor rgb="FFFFE4E1"/>
        <bgColor rgb="FFFFE4E1"/>
      </patternFill>
    </fill>
    <fill>
      <patternFill patternType="solid">
        <fgColor rgb="FFC9A961"/>
        <bgColor rgb="FFC9A961"/>
      </patternFill>
    </fill>
  </fills>
  <borders count="6">
    <border/>
    <border>
      <bottom style="medium">
        <color rgb="FF1A2B5C"/>
      </bottom>
    </border>
    <border>
      <left style="thin">
        <color rgb="FFBFC8D6"/>
      </left>
      <right style="thin">
        <color rgb="FFBFC8D6"/>
      </right>
      <top style="thin">
        <color rgb="FFBFC8D6"/>
      </top>
      <bottom style="thin">
        <color rgb="FFBFC8D6"/>
      </bottom>
    </border>
    <border>
      <left style="thin">
        <color rgb="FFBFC8D6"/>
      </left>
      <top style="thin">
        <color rgb="FFBFC8D6"/>
      </top>
      <bottom style="thin">
        <color rgb="FFBFC8D6"/>
      </bottom>
    </border>
    <border>
      <top style="thin">
        <color rgb="FFBFC8D6"/>
      </top>
      <bottom style="thin">
        <color rgb="FFBFC8D6"/>
      </bottom>
    </border>
    <border>
      <right style="thin">
        <color rgb="FFBFC8D6"/>
      </right>
      <top style="thin">
        <color rgb="FFBFC8D6"/>
      </top>
      <bottom style="thin">
        <color rgb="FFBFC8D6"/>
      </bottom>
    </border>
  </borders>
  <cellStyleXfs count="1">
    <xf borderId="0" fillId="0" fontId="0" numFmtId="0" applyAlignment="1" applyFont="1"/>
  </cellStyleXfs>
  <cellXfs count="5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0" fontId="2" numFmtId="0" xfId="0" applyAlignment="1" applyFont="1">
      <alignment shrinkToFit="0" vertical="bottom" wrapText="0"/>
    </xf>
    <xf borderId="0" fillId="0" fontId="3" numFmtId="0" xfId="0" applyAlignment="1" applyFont="1">
      <alignment shrinkToFit="0" vertical="bottom" wrapText="0"/>
    </xf>
    <xf borderId="0" fillId="0" fontId="4" numFmtId="0" xfId="0" applyAlignment="1" applyFont="1">
      <alignment shrinkToFit="0" vertical="bottom" wrapText="0"/>
    </xf>
    <xf borderId="1" fillId="0" fontId="5" numFmtId="0" xfId="0" applyAlignment="1" applyBorder="1" applyFont="1">
      <alignment shrinkToFit="0" vertical="bottom" wrapText="0"/>
    </xf>
    <xf borderId="0" fillId="0" fontId="6" numFmtId="0" xfId="0" applyAlignment="1" applyFont="1">
      <alignment shrinkToFit="0" vertical="bottom" wrapText="0"/>
    </xf>
    <xf borderId="0" fillId="0" fontId="7" numFmtId="0" xfId="0" applyAlignment="1" applyFont="1">
      <alignment horizontal="left" shrinkToFit="0" vertical="top" wrapText="0"/>
    </xf>
    <xf borderId="0" fillId="0" fontId="8" numFmtId="0" xfId="0" applyAlignment="1" applyFont="1">
      <alignment horizontal="left" shrinkToFit="0" vertical="top" wrapText="1"/>
    </xf>
    <xf borderId="0" fillId="0" fontId="9" numFmtId="0" xfId="0" applyAlignment="1" applyFont="1">
      <alignment shrinkToFit="0" vertical="bottom" wrapText="0"/>
    </xf>
    <xf borderId="0" fillId="0" fontId="10" numFmtId="0" xfId="0" applyAlignment="1" applyFont="1">
      <alignment horizontal="left" shrinkToFit="0" vertical="center" wrapText="1"/>
    </xf>
    <xf borderId="0" fillId="0" fontId="11" numFmtId="0" xfId="0" applyAlignment="1" applyFont="1">
      <alignment shrinkToFit="0" vertical="bottom" wrapText="0"/>
    </xf>
    <xf borderId="0" fillId="0" fontId="12" numFmtId="0" xfId="0" applyAlignment="1" applyFont="1">
      <alignment shrinkToFit="0" vertical="bottom" wrapText="0"/>
    </xf>
    <xf borderId="0" fillId="0" fontId="13" numFmtId="0" xfId="0" applyAlignment="1" applyFont="1">
      <alignment horizontal="left" shrinkToFit="0" vertical="center" wrapText="0"/>
    </xf>
    <xf borderId="0" fillId="0" fontId="14" numFmtId="0" xfId="0" applyAlignment="1" applyFont="1">
      <alignment shrinkToFit="0" vertical="bottom" wrapText="0"/>
    </xf>
    <xf borderId="0" fillId="0" fontId="15" numFmtId="0" xfId="0" applyAlignment="1" applyFont="1">
      <alignment horizontal="left" shrinkToFit="0" vertical="center" wrapText="0"/>
    </xf>
    <xf borderId="2" fillId="2" fontId="16" numFmtId="0" xfId="0" applyAlignment="1" applyBorder="1" applyFill="1" applyFont="1">
      <alignment horizontal="left" shrinkToFit="0" vertical="center" wrapText="0"/>
    </xf>
    <xf borderId="2" fillId="3" fontId="17" numFmtId="0" xfId="0" applyAlignment="1" applyBorder="1" applyFill="1" applyFont="1">
      <alignment horizontal="center" shrinkToFit="0" vertical="center" wrapText="0"/>
    </xf>
    <xf borderId="0" fillId="0" fontId="18" numFmtId="0" xfId="0" applyAlignment="1" applyFont="1">
      <alignment horizontal="left" shrinkToFit="0" vertical="center" wrapText="1"/>
    </xf>
    <xf borderId="2" fillId="3" fontId="19" numFmtId="1" xfId="0" applyAlignment="1" applyBorder="1" applyFont="1" applyNumberFormat="1">
      <alignment horizontal="center" shrinkToFit="0" vertical="center" wrapText="0"/>
    </xf>
    <xf borderId="2" fillId="3" fontId="19" numFmtId="0" xfId="0" applyAlignment="1" applyBorder="1" applyFont="1">
      <alignment horizontal="center" shrinkToFit="0" vertical="center" wrapText="0"/>
    </xf>
    <xf borderId="0" fillId="0" fontId="20" numFmtId="0" xfId="0" applyAlignment="1" applyFont="1">
      <alignment horizontal="left" shrinkToFit="0" vertical="center" wrapText="1"/>
    </xf>
    <xf borderId="2" fillId="3" fontId="19" numFmtId="3" xfId="0" applyAlignment="1" applyBorder="1" applyFont="1" applyNumberFormat="1">
      <alignment horizontal="center" shrinkToFit="0" vertical="center" wrapText="0"/>
    </xf>
    <xf borderId="2" fillId="3" fontId="19" numFmtId="164" xfId="0" applyAlignment="1" applyBorder="1" applyFont="1" applyNumberFormat="1">
      <alignment horizontal="center" shrinkToFit="0" vertical="center" wrapText="0"/>
    </xf>
    <xf borderId="2" fillId="4" fontId="16" numFmtId="0" xfId="0" applyAlignment="1" applyBorder="1" applyFill="1" applyFont="1">
      <alignment horizontal="left" shrinkToFit="0" vertical="center" wrapText="0"/>
    </xf>
    <xf borderId="2" fillId="4" fontId="21" numFmtId="164" xfId="0" applyAlignment="1" applyBorder="1" applyFont="1" applyNumberFormat="1">
      <alignment horizontal="center" shrinkToFit="0" vertical="center" wrapText="0"/>
    </xf>
    <xf borderId="2" fillId="2" fontId="22" numFmtId="0" xfId="0" applyAlignment="1" applyBorder="1" applyFont="1">
      <alignment horizontal="left" shrinkToFit="0" vertical="center" wrapText="0"/>
    </xf>
    <xf borderId="2" fillId="3" fontId="19" numFmtId="165" xfId="0" applyAlignment="1" applyBorder="1" applyFont="1" applyNumberFormat="1">
      <alignment horizontal="center" shrinkToFit="0" vertical="center" wrapText="0"/>
    </xf>
    <xf borderId="0" fillId="0" fontId="23" numFmtId="0" xfId="0" applyAlignment="1" applyFont="1">
      <alignment horizontal="left" shrinkToFit="0" vertical="center" wrapText="1"/>
    </xf>
    <xf borderId="2" fillId="5" fontId="24" numFmtId="0" xfId="0" applyAlignment="1" applyBorder="1" applyFill="1" applyFont="1">
      <alignment horizontal="center" shrinkToFit="0" vertical="center" wrapText="1"/>
    </xf>
    <xf borderId="3" fillId="6" fontId="25" numFmtId="0" xfId="0" applyAlignment="1" applyBorder="1" applyFill="1" applyFont="1">
      <alignment horizontal="center" shrinkToFit="0" vertical="center" wrapText="0"/>
    </xf>
    <xf borderId="4" fillId="0" fontId="26" numFmtId="0" xfId="0" applyBorder="1" applyFont="1"/>
    <xf borderId="5" fillId="0" fontId="26" numFmtId="0" xfId="0" applyBorder="1" applyFont="1"/>
    <xf borderId="2" fillId="7" fontId="21" numFmtId="164" xfId="0" applyAlignment="1" applyBorder="1" applyFill="1" applyFont="1" applyNumberFormat="1">
      <alignment horizontal="center" shrinkToFit="0" vertical="center" wrapText="0"/>
    </xf>
    <xf borderId="2" fillId="7" fontId="21" numFmtId="166" xfId="0" applyAlignment="1" applyBorder="1" applyFont="1" applyNumberFormat="1">
      <alignment horizontal="center" shrinkToFit="0" vertical="center" wrapText="0"/>
    </xf>
    <xf borderId="2" fillId="4" fontId="27" numFmtId="0" xfId="0" applyAlignment="1" applyBorder="1" applyFont="1">
      <alignment horizontal="center" shrinkToFit="0" vertical="center" wrapText="0"/>
    </xf>
    <xf borderId="2" fillId="7" fontId="27" numFmtId="0" xfId="0" applyAlignment="1" applyBorder="1" applyFont="1">
      <alignment horizontal="center" shrinkToFit="0" vertical="center" wrapText="0"/>
    </xf>
    <xf borderId="2" fillId="5" fontId="28" numFmtId="0" xfId="0" applyAlignment="1" applyBorder="1" applyFont="1">
      <alignment horizontal="center" shrinkToFit="0" vertical="center" wrapText="1"/>
    </xf>
    <xf borderId="2" fillId="8" fontId="29" numFmtId="0" xfId="0" applyAlignment="1" applyBorder="1" applyFill="1" applyFont="1">
      <alignment horizontal="center" shrinkToFit="0" vertical="center" wrapText="1"/>
    </xf>
    <xf borderId="2" fillId="8" fontId="8" numFmtId="0" xfId="0" applyAlignment="1" applyBorder="1" applyFont="1">
      <alignment horizontal="center" shrinkToFit="0" vertical="center" wrapText="1"/>
    </xf>
    <xf borderId="2" fillId="8" fontId="8" numFmtId="0" xfId="0" applyAlignment="1" applyBorder="1" applyFont="1">
      <alignment horizontal="left" shrinkToFit="0" vertical="center" wrapText="1"/>
    </xf>
    <xf borderId="2" fillId="0" fontId="23" numFmtId="0" xfId="0" applyAlignment="1" applyBorder="1" applyFont="1">
      <alignment horizontal="left" shrinkToFit="0" vertical="center" wrapText="0"/>
    </xf>
    <xf borderId="2" fillId="7" fontId="21" numFmtId="3" xfId="0" applyAlignment="1" applyBorder="1" applyFont="1" applyNumberFormat="1">
      <alignment horizontal="center" shrinkToFit="0" vertical="center" wrapText="0"/>
    </xf>
    <xf borderId="2" fillId="7" fontId="21" numFmtId="167" xfId="0" applyAlignment="1" applyBorder="1" applyFont="1" applyNumberFormat="1">
      <alignment horizontal="center" shrinkToFit="0" vertical="center" wrapText="0"/>
    </xf>
    <xf borderId="2" fillId="7" fontId="21" numFmtId="165" xfId="0" applyAlignment="1" applyBorder="1" applyFont="1" applyNumberFormat="1">
      <alignment horizontal="center" shrinkToFit="0" vertical="center" wrapText="0"/>
    </xf>
    <xf borderId="2" fillId="9" fontId="30" numFmtId="165" xfId="0" applyAlignment="1" applyBorder="1" applyFill="1" applyFont="1" applyNumberFormat="1">
      <alignment horizontal="center" shrinkToFit="0" vertical="center" wrapText="0"/>
    </xf>
    <xf borderId="3" fillId="5" fontId="24" numFmtId="0" xfId="0" applyAlignment="1" applyBorder="1" applyFont="1">
      <alignment horizontal="left" shrinkToFit="0" vertical="center" wrapText="0"/>
    </xf>
    <xf borderId="3" fillId="10" fontId="31" numFmtId="165" xfId="0" applyAlignment="1" applyBorder="1" applyFill="1" applyFont="1" applyNumberFormat="1">
      <alignment horizontal="center" shrinkToFit="0" vertical="center" wrapText="0"/>
    </xf>
    <xf borderId="0" fillId="0" fontId="23" numFmtId="0" xfId="0" applyAlignment="1" applyFont="1">
      <alignment horizontal="left" shrinkToFit="0" vertical="center" wrapText="0"/>
    </xf>
    <xf borderId="0" fillId="0" fontId="32" numFmtId="0" xfId="0" applyAlignment="1" applyFont="1">
      <alignment horizontal="center" shrinkToFit="0" vertical="center" wrapText="0"/>
    </xf>
    <xf borderId="3" fillId="7" fontId="21" numFmtId="49" xfId="0" applyAlignment="1" applyBorder="1" applyFont="1" applyNumberFormat="1">
      <alignment horizontal="center" shrinkToFit="0" vertical="center" wrapText="0"/>
    </xf>
    <xf borderId="3" fillId="2" fontId="8" numFmtId="0" xfId="0" applyAlignment="1" applyBorder="1" applyFont="1">
      <alignment horizontal="left" shrinkToFit="0" vertical="center" wrapText="1"/>
    </xf>
    <xf borderId="3" fillId="7" fontId="29" numFmtId="0" xfId="0" applyAlignment="1" applyBorder="1" applyFont="1">
      <alignment horizontal="left" shrinkToFit="0" vertical="center" wrapText="1"/>
    </xf>
    <xf borderId="2" fillId="0" fontId="29" numFmtId="0" xfId="0" applyAlignment="1" applyBorder="1" applyFont="1">
      <alignment horizontal="center" shrinkToFit="0" vertical="center" wrapText="0"/>
    </xf>
    <xf borderId="2" fillId="0" fontId="33" numFmtId="0" xfId="0" applyAlignment="1" applyBorder="1" applyFont="1">
      <alignment horizontal="center" shrinkToFit="0" vertical="center" wrapText="0"/>
    </xf>
    <xf borderId="0" fillId="0" fontId="8" numFmtId="0" xfId="0" applyAlignment="1" applyFont="1">
      <alignment horizontal="left" shrinkToFit="0" vertical="center" wrapText="1"/>
    </xf>
    <xf borderId="0" fillId="0" fontId="34" numFmtId="0" xfId="0" applyAlignment="1" applyFont="1">
      <alignment horizontal="left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.0"/>
    <col customWidth="1" min="2" max="10" width="12.0"/>
    <col customWidth="1" min="11" max="26" width="8.71"/>
  </cols>
  <sheetData>
    <row r="2">
      <c r="B2" s="1" t="s">
        <v>0</v>
      </c>
    </row>
    <row r="4">
      <c r="B4" s="2" t="s">
        <v>1</v>
      </c>
    </row>
    <row r="5">
      <c r="B5" s="2" t="s">
        <v>2</v>
      </c>
    </row>
    <row r="6">
      <c r="B6" s="3" t="s">
        <v>3</v>
      </c>
    </row>
    <row r="9">
      <c r="B9" s="4" t="s">
        <v>4</v>
      </c>
    </row>
    <row r="10">
      <c r="B10" s="5"/>
      <c r="C10" s="5"/>
      <c r="D10" s="5"/>
      <c r="E10" s="5"/>
      <c r="F10" s="5"/>
      <c r="G10" s="5"/>
      <c r="H10" s="5"/>
      <c r="I10" s="5"/>
      <c r="J10" s="5"/>
    </row>
    <row r="12">
      <c r="B12" s="6" t="s">
        <v>5</v>
      </c>
    </row>
    <row r="14" ht="21.75" customHeight="1">
      <c r="B14" s="7" t="s">
        <v>6</v>
      </c>
      <c r="C14" s="8" t="s">
        <v>7</v>
      </c>
    </row>
    <row r="15" ht="21.75" customHeight="1">
      <c r="B15" s="7" t="s">
        <v>8</v>
      </c>
      <c r="C15" s="8" t="s">
        <v>9</v>
      </c>
    </row>
    <row r="16" ht="21.75" customHeight="1">
      <c r="B16" s="7" t="s">
        <v>10</v>
      </c>
      <c r="C16" s="8" t="s">
        <v>11</v>
      </c>
    </row>
    <row r="17" ht="21.75" customHeight="1">
      <c r="B17" s="7" t="s">
        <v>12</v>
      </c>
      <c r="C17" s="8" t="s">
        <v>13</v>
      </c>
    </row>
    <row r="20">
      <c r="B20" s="9" t="s">
        <v>14</v>
      </c>
    </row>
    <row r="21" ht="15.0" customHeight="1">
      <c r="B21" s="10" t="s">
        <v>15</v>
      </c>
    </row>
    <row r="22" ht="15.0" customHeight="1">
      <c r="B22" s="10" t="s">
        <v>16</v>
      </c>
    </row>
    <row r="23" ht="15.0" customHeight="1">
      <c r="B23" s="10" t="s">
        <v>17</v>
      </c>
    </row>
    <row r="24" ht="15.0" customHeight="1">
      <c r="B24" s="10" t="s">
        <v>18</v>
      </c>
    </row>
    <row r="25" ht="15.0" customHeight="1">
      <c r="B25" s="10" t="s">
        <v>19</v>
      </c>
    </row>
    <row r="26" ht="15.75" customHeight="1"/>
    <row r="27" ht="15.75" customHeight="1"/>
    <row r="28" ht="15.75" customHeight="1">
      <c r="B28" s="11" t="s">
        <v>20</v>
      </c>
    </row>
    <row r="29" ht="15.75" customHeight="1">
      <c r="B29" s="12" t="s">
        <v>21</v>
      </c>
    </row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B4:J4"/>
    <mergeCell ref="B5:J5"/>
    <mergeCell ref="B6:J6"/>
    <mergeCell ref="B9:J9"/>
    <mergeCell ref="B12:J12"/>
    <mergeCell ref="C14:J14"/>
    <mergeCell ref="C15:J15"/>
    <mergeCell ref="B25:J25"/>
    <mergeCell ref="B28:J28"/>
    <mergeCell ref="B29:J29"/>
    <mergeCell ref="C16:J16"/>
    <mergeCell ref="C17:J17"/>
    <mergeCell ref="B20:J20"/>
    <mergeCell ref="B21:J21"/>
    <mergeCell ref="B22:J22"/>
    <mergeCell ref="B23:J23"/>
    <mergeCell ref="B24:J24"/>
  </mergeCells>
  <printOptions/>
  <pageMargins bottom="1.0" footer="0.0" header="0.0" left="0.75" right="0.75" top="1.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.0"/>
    <col customWidth="1" min="2" max="2" width="32.0"/>
    <col customWidth="1" min="3" max="3" width="18.0"/>
    <col customWidth="1" min="4" max="4" width="4.0"/>
    <col customWidth="1" min="5" max="5" width="38.0"/>
    <col customWidth="1" min="6" max="26" width="8.71"/>
  </cols>
  <sheetData>
    <row r="2">
      <c r="B2" s="13" t="s">
        <v>22</v>
      </c>
    </row>
    <row r="3">
      <c r="B3" s="14" t="s">
        <v>23</v>
      </c>
    </row>
    <row r="5">
      <c r="B5" s="15" t="s">
        <v>24</v>
      </c>
    </row>
    <row r="6">
      <c r="B6" s="16" t="s">
        <v>25</v>
      </c>
      <c r="C6" s="17" t="s">
        <v>26</v>
      </c>
      <c r="E6" s="18" t="s">
        <v>27</v>
      </c>
    </row>
    <row r="7">
      <c r="B7" s="16" t="s">
        <v>28</v>
      </c>
      <c r="C7" s="19">
        <v>200.0</v>
      </c>
      <c r="E7" s="18" t="s">
        <v>29</v>
      </c>
    </row>
    <row r="8">
      <c r="B8" s="16" t="s">
        <v>30</v>
      </c>
      <c r="C8" s="20" t="s">
        <v>31</v>
      </c>
      <c r="E8" s="21" t="s">
        <v>32</v>
      </c>
    </row>
    <row r="10">
      <c r="B10" s="15" t="s">
        <v>33</v>
      </c>
    </row>
    <row r="11">
      <c r="B11" s="16" t="s">
        <v>34</v>
      </c>
      <c r="C11" s="22">
        <v>2000.0</v>
      </c>
      <c r="E11" s="18" t="s">
        <v>35</v>
      </c>
    </row>
    <row r="12">
      <c r="B12" s="16" t="s">
        <v>36</v>
      </c>
      <c r="C12" s="23">
        <v>0.6</v>
      </c>
      <c r="E12" s="18" t="s">
        <v>37</v>
      </c>
    </row>
    <row r="13">
      <c r="B13" s="16" t="s">
        <v>38</v>
      </c>
      <c r="C13" s="23">
        <v>0.45</v>
      </c>
      <c r="E13" s="18" t="s">
        <v>39</v>
      </c>
    </row>
    <row r="14">
      <c r="B14" s="16" t="s">
        <v>40</v>
      </c>
      <c r="C14" s="23">
        <v>0.7</v>
      </c>
      <c r="E14" s="18" t="s">
        <v>41</v>
      </c>
    </row>
    <row r="15">
      <c r="B15" s="16" t="s">
        <v>42</v>
      </c>
      <c r="C15" s="23">
        <v>0.5</v>
      </c>
      <c r="E15" s="18" t="s">
        <v>43</v>
      </c>
    </row>
    <row r="17">
      <c r="B17" s="15" t="s">
        <v>44</v>
      </c>
    </row>
    <row r="18">
      <c r="B18" s="16" t="s">
        <v>45</v>
      </c>
      <c r="C18" s="23">
        <v>0.3</v>
      </c>
    </row>
    <row r="19">
      <c r="B19" s="16" t="s">
        <v>46</v>
      </c>
      <c r="C19" s="23">
        <v>0.25</v>
      </c>
    </row>
    <row r="20">
      <c r="B20" s="16" t="s">
        <v>47</v>
      </c>
      <c r="C20" s="23">
        <v>0.25</v>
      </c>
    </row>
    <row r="21" ht="15.75" customHeight="1">
      <c r="B21" s="16" t="s">
        <v>48</v>
      </c>
      <c r="C21" s="23">
        <v>0.1</v>
      </c>
    </row>
    <row r="22" ht="15.75" customHeight="1">
      <c r="B22" s="16" t="s">
        <v>49</v>
      </c>
      <c r="C22" s="23">
        <v>0.1</v>
      </c>
    </row>
    <row r="23" ht="15.75" customHeight="1">
      <c r="B23" s="24" t="s">
        <v>50</v>
      </c>
      <c r="C23" s="25">
        <f>SUM(C18:C22)</f>
        <v>1</v>
      </c>
    </row>
    <row r="24" ht="15.75" customHeight="1"/>
    <row r="25" ht="15.75" customHeight="1">
      <c r="B25" s="15" t="s">
        <v>51</v>
      </c>
    </row>
    <row r="26" ht="15.75" customHeight="1">
      <c r="B26" s="26" t="s">
        <v>52</v>
      </c>
      <c r="C26" s="27">
        <v>650000.0</v>
      </c>
      <c r="E26" s="21" t="s">
        <v>53</v>
      </c>
    </row>
    <row r="27" ht="15.75" customHeight="1"/>
    <row r="28" ht="15.75" customHeight="1">
      <c r="B28" s="1" t="s">
        <v>54</v>
      </c>
    </row>
    <row r="29" ht="15.0" customHeight="1">
      <c r="B29" s="28" t="s">
        <v>55</v>
      </c>
    </row>
    <row r="30" ht="15.0" customHeight="1">
      <c r="B30" s="28" t="s">
        <v>56</v>
      </c>
    </row>
    <row r="31" ht="15.0" customHeight="1">
      <c r="B31" s="28" t="s">
        <v>57</v>
      </c>
    </row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29:E29"/>
    <mergeCell ref="B30:E30"/>
    <mergeCell ref="B31:E31"/>
    <mergeCell ref="B2:E2"/>
    <mergeCell ref="B3:E3"/>
    <mergeCell ref="B5:E5"/>
    <mergeCell ref="B10:E10"/>
    <mergeCell ref="B17:E17"/>
    <mergeCell ref="B25:E25"/>
    <mergeCell ref="B28:E28"/>
  </mergeCells>
  <printOptions/>
  <pageMargins bottom="1.0" footer="0.0" header="0.0" left="0.75" right="0.75" top="1.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.0"/>
    <col customWidth="1" min="2" max="2" width="32.0"/>
    <col customWidth="1" min="3" max="3" width="22.0"/>
    <col customWidth="1" min="4" max="4" width="4.0"/>
    <col customWidth="1" min="5" max="5" width="40.0"/>
    <col customWidth="1" min="6" max="26" width="8.71"/>
  </cols>
  <sheetData>
    <row r="2">
      <c r="B2" s="13" t="s">
        <v>58</v>
      </c>
    </row>
    <row r="3">
      <c r="B3" s="14" t="s">
        <v>59</v>
      </c>
    </row>
    <row r="5">
      <c r="B5" s="15" t="s">
        <v>60</v>
      </c>
    </row>
    <row r="7" ht="34.5" customHeight="1">
      <c r="B7" s="29" t="s">
        <v>61</v>
      </c>
      <c r="C7" s="30" t="str">
        <f>IF('①診断入力'!C12&lt;0.5,"Aゾーン（応需文化未成熟）",IF('①診断入力'!C12&lt;0.7,"Bゾーン（改善余地最大）",IF('①診断入力'!C12&lt;0.85,"Cゾーン（拠点化直前）","Dゾーン（断らない救急実現）")))</f>
        <v>Bゾーン（改善余地最大）</v>
      </c>
      <c r="D7" s="31"/>
      <c r="E7" s="32"/>
    </row>
    <row r="9">
      <c r="B9" s="16" t="s">
        <v>62</v>
      </c>
      <c r="C9" s="33">
        <f>'①診断入力'!C12</f>
        <v>0.6</v>
      </c>
    </row>
    <row r="10">
      <c r="B10" s="16" t="s">
        <v>63</v>
      </c>
      <c r="C10" s="34">
        <f>'①診断入力'!C14-'①診断入力'!C13</f>
        <v>0.25</v>
      </c>
    </row>
    <row r="11">
      <c r="B11" s="16" t="s">
        <v>64</v>
      </c>
      <c r="C11" s="35" t="str">
        <f>IF(('①診断入力'!C14-'①診断入力'!C13)&gt;=0.2,"⚠️ 夜間帯に改善余地集中","通常範囲")</f>
        <v>⚠️ 夜間帯に改善余地集中</v>
      </c>
    </row>
    <row r="12">
      <c r="B12" s="16" t="s">
        <v>65</v>
      </c>
      <c r="C12" s="33">
        <f>'①診断入力'!C15</f>
        <v>0.5</v>
      </c>
    </row>
    <row r="13">
      <c r="B13" s="16" t="s">
        <v>66</v>
      </c>
      <c r="C13" s="36" t="str">
        <f>IF(AND('①診断入力'!C12&gt;=0.7,'①診断入力'!C15&gt;=0.55),"良好（拠点化が射程内）",IF('①診断入力'!C15&lt;0.4,"要改善（重症例が届いていない可能性）","標準的"))</f>
        <v>標準的</v>
      </c>
    </row>
    <row r="16">
      <c r="B16" s="15" t="s">
        <v>67</v>
      </c>
    </row>
    <row r="18" ht="30.0" customHeight="1">
      <c r="B18" s="37" t="s">
        <v>68</v>
      </c>
      <c r="C18" s="37" t="s">
        <v>69</v>
      </c>
      <c r="D18" s="37" t="s">
        <v>70</v>
      </c>
      <c r="E18" s="37" t="s">
        <v>71</v>
      </c>
    </row>
    <row r="19" ht="27.75" customHeight="1">
      <c r="B19" s="38" t="s">
        <v>72</v>
      </c>
      <c r="C19" s="39" t="s">
        <v>73</v>
      </c>
      <c r="D19" s="40" t="s">
        <v>74</v>
      </c>
      <c r="E19" s="39" t="s">
        <v>75</v>
      </c>
    </row>
    <row r="20" ht="27.75" customHeight="1">
      <c r="B20" s="38" t="s">
        <v>76</v>
      </c>
      <c r="C20" s="38" t="s">
        <v>77</v>
      </c>
      <c r="D20" s="40" t="s">
        <v>78</v>
      </c>
      <c r="E20" s="39" t="s">
        <v>79</v>
      </c>
    </row>
    <row r="21" ht="27.75" customHeight="1">
      <c r="B21" s="38" t="s">
        <v>80</v>
      </c>
      <c r="C21" s="38" t="s">
        <v>81</v>
      </c>
      <c r="D21" s="40" t="s">
        <v>82</v>
      </c>
      <c r="E21" s="39" t="s">
        <v>83</v>
      </c>
    </row>
    <row r="22" ht="27.75" customHeight="1">
      <c r="B22" s="38" t="s">
        <v>84</v>
      </c>
      <c r="C22" s="38" t="s">
        <v>85</v>
      </c>
      <c r="D22" s="40" t="s">
        <v>86</v>
      </c>
      <c r="E22" s="39" t="s">
        <v>87</v>
      </c>
    </row>
    <row r="23" ht="15.75" customHeight="1"/>
    <row r="24" ht="15.75" customHeight="1">
      <c r="B24" s="1" t="s">
        <v>88</v>
      </c>
    </row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B2:E2"/>
    <mergeCell ref="B3:E3"/>
    <mergeCell ref="B5:E5"/>
    <mergeCell ref="C7:E7"/>
    <mergeCell ref="B16:E16"/>
    <mergeCell ref="B24:E24"/>
  </mergeCells>
  <printOptions/>
  <pageMargins bottom="1.0" footer="0.0" header="0.0" left="0.75" right="0.75" top="1.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.0"/>
    <col customWidth="1" min="2" max="2" width="28.0"/>
    <col customWidth="1" min="3" max="6" width="18.0"/>
    <col customWidth="1" min="7" max="26" width="8.71"/>
  </cols>
  <sheetData>
    <row r="2">
      <c r="B2" s="13" t="s">
        <v>89</v>
      </c>
    </row>
    <row r="3">
      <c r="B3" s="14" t="s">
        <v>90</v>
      </c>
    </row>
    <row r="5">
      <c r="B5" s="15" t="s">
        <v>91</v>
      </c>
    </row>
    <row r="7" ht="30.0" customHeight="1">
      <c r="B7" s="37" t="s">
        <v>92</v>
      </c>
      <c r="C7" s="37" t="s">
        <v>93</v>
      </c>
      <c r="D7" s="37" t="s">
        <v>94</v>
      </c>
      <c r="E7" s="37" t="s">
        <v>95</v>
      </c>
      <c r="F7" s="37" t="s">
        <v>96</v>
      </c>
    </row>
    <row r="8">
      <c r="B8" s="16" t="s">
        <v>36</v>
      </c>
      <c r="C8" s="33">
        <f>'①診断入力'!C12</f>
        <v>0.6</v>
      </c>
      <c r="D8" s="33">
        <f>IF('①診断入力'!C12&lt;0.5,0.7,IF('①診断入力'!C12&lt;0.7,0.875,IF('①診断入力'!C12&lt;0.85,0.925,0.95)))</f>
        <v>0.875</v>
      </c>
      <c r="E8" s="34">
        <f t="shared" ref="E8:E12" si="1">D8-C8</f>
        <v>0.275</v>
      </c>
      <c r="F8" s="41" t="s">
        <v>97</v>
      </c>
    </row>
    <row r="9">
      <c r="B9" s="16" t="s">
        <v>65</v>
      </c>
      <c r="C9" s="33">
        <f>'①診断入力'!C15</f>
        <v>0.5</v>
      </c>
      <c r="D9" s="33">
        <f>IF('①診断入力'!C12&lt;0.5,MAX('①診断入力'!C15+0.1,0.5),IF('①診断入力'!C12&lt;0.7,MAX('①診断入力'!C15+0.05,0.55),IF('①診断入力'!C12&lt;0.85,MAX('①診断入力'!C15+0.03,0.6),'①診断入力'!C15)))</f>
        <v>0.55</v>
      </c>
      <c r="E9" s="34">
        <f t="shared" si="1"/>
        <v>0.05</v>
      </c>
      <c r="F9" s="41" t="s">
        <v>98</v>
      </c>
    </row>
    <row r="10">
      <c r="B10" s="16" t="s">
        <v>99</v>
      </c>
      <c r="C10" s="42">
        <f>'①診断入力'!C11*C8</f>
        <v>1200</v>
      </c>
      <c r="D10" s="42">
        <f>'①診断入力'!C11*D8</f>
        <v>1750</v>
      </c>
      <c r="E10" s="43">
        <f t="shared" si="1"/>
        <v>550</v>
      </c>
      <c r="F10" s="41" t="s">
        <v>100</v>
      </c>
    </row>
    <row r="11">
      <c r="B11" s="16" t="s">
        <v>101</v>
      </c>
      <c r="C11" s="42">
        <f t="shared" ref="C11:D11" si="2">C10*C9</f>
        <v>600</v>
      </c>
      <c r="D11" s="42">
        <f t="shared" si="2"/>
        <v>962.5</v>
      </c>
      <c r="E11" s="43">
        <f t="shared" si="1"/>
        <v>362.5</v>
      </c>
      <c r="F11" s="41" t="s">
        <v>102</v>
      </c>
    </row>
    <row r="12">
      <c r="B12" s="16" t="s">
        <v>103</v>
      </c>
      <c r="C12" s="44">
        <f>C11*'①診断入力'!C26</f>
        <v>390000000</v>
      </c>
      <c r="D12" s="44">
        <f>D11*'①診断入力'!C26</f>
        <v>625625000</v>
      </c>
      <c r="E12" s="45">
        <f t="shared" si="1"/>
        <v>235625000</v>
      </c>
      <c r="F12" s="41" t="s">
        <v>104</v>
      </c>
    </row>
    <row r="14" ht="37.5" customHeight="1">
      <c r="B14" s="46" t="s">
        <v>105</v>
      </c>
      <c r="C14" s="32"/>
      <c r="D14" s="47">
        <f>E12</f>
        <v>235625000</v>
      </c>
      <c r="E14" s="31"/>
      <c r="F14" s="32"/>
    </row>
    <row r="15">
      <c r="B15" s="48" t="s">
        <v>106</v>
      </c>
      <c r="D15" s="49" t="str">
        <f>ROUND(E12/100000000,2)&amp;"億円／年"</f>
        <v>2.36億円／年</v>
      </c>
    </row>
    <row r="17">
      <c r="B17" s="15" t="s">
        <v>107</v>
      </c>
    </row>
    <row r="19">
      <c r="B19" s="16" t="s">
        <v>61</v>
      </c>
      <c r="C19" s="50" t="str">
        <f>IF('①診断入力'!C12&lt;0.5,"Aゾーン（応需文化未成熟）",IF('①診断入力'!C12&lt;0.7,"Bゾーン（改善余地最大）",IF('①診断入力'!C12&lt;0.85,"Cゾーン（拠点化直前）","Dゾーン（断らない救急実現）")))</f>
        <v>Bゾーン（改善余地最大）</v>
      </c>
      <c r="D19" s="31"/>
      <c r="E19" s="31"/>
      <c r="F19" s="32"/>
    </row>
    <row r="20" ht="31.5" customHeight="1">
      <c r="B20" s="16" t="s">
        <v>108</v>
      </c>
      <c r="C20" s="51" t="str">
        <f>IF('①診断入力'!C12&lt;0.5,"院長方針の明示──「原則受ける」を院内文書で発出",IF('①診断入力'!C12&lt;0.7,"受入ルール設計──ベッド上限・条件付き受入・ファーストタッチ担当医のルール化",IF('①診断入力'!C12&lt;0.85,"夜間帯の医師配置──夜間応需率を日勤帯と同水準に引き上げる体制構築","組織自律化──データドリブンな月次改善サイクルの確立")))</f>
        <v>受入ルール設計──ベッド上限・条件付き受入・ファーストタッチ担当医のルール化</v>
      </c>
      <c r="D20" s="31"/>
      <c r="E20" s="31"/>
      <c r="F20" s="32"/>
    </row>
    <row r="21" ht="31.5" customHeight="1">
      <c r="B21" s="16" t="s">
        <v>109</v>
      </c>
      <c r="C21" s="51" t="str">
        <f>IF('①診断入力'!C12&lt;0.5,"受入基準マニュアルの作成──現場医師が1人で判断できる基準を成文化",IF('①診断入力'!C12&lt;0.7,"データ可視化──応需率KPIツリー（時間帯別・診療科別・曜日別・不応需理由別）の構築",IF('①診断入力'!C12&lt;0.85,"非輪番日の応需率改善──輪番日と非輪番日の差を縮小する組織設計","入院率・DPC係数の最適化")))</f>
        <v>データ可視化──応需率KPIツリー（時間帯別・診療科別・曜日別・不応需理由別）の構築</v>
      </c>
      <c r="D21" s="31"/>
      <c r="E21" s="31"/>
      <c r="F21" s="32"/>
    </row>
    <row r="22" ht="31.5" customHeight="1">
      <c r="B22" s="16" t="s">
        <v>110</v>
      </c>
      <c r="C22" s="51" t="str">
        <f>IF('①診断入力'!C12&lt;0.5,"医師補強──専門外症例にも対応できる救急応需力のある医師の配置",IF('①診断入力'!C12&lt;0.7,"医師補強──ルール運用を担う応需力のある医師の配置",IF('①診断入力'!C12&lt;0.85,"KPIツリーでの深掘り──時間帯×診療科×曜日の3軸で弱点特定","下り搬送受入の戦略化")))</f>
        <v>医師補強──ルール運用を担う応需力のある医師の配置</v>
      </c>
      <c r="D22" s="31"/>
      <c r="E22" s="31"/>
      <c r="F22" s="32"/>
    </row>
    <row r="23" ht="15.75" customHeight="1">
      <c r="B23" s="16" t="s">
        <v>111</v>
      </c>
      <c r="C23" s="52" t="str">
        <f>IF('①診断入力'!C12&lt;0.5,"12ヶ月で+25〜30ポイント（文化転換の1年）",IF('①診断入力'!C12&lt;0.7,"12〜24ヶ月で+25〜30ポイント（ルール＋データの2段階）",IF('①診断入力'!C12&lt;0.85,"12ヶ月で+10〜15ポイント（夜間帯集中の1年）","継続的な維持・最適化")))</f>
        <v>12〜24ヶ月で+25〜30ポイント（ルール＋データの2段階）</v>
      </c>
      <c r="D23" s="31"/>
      <c r="E23" s="31"/>
      <c r="F23" s="32"/>
    </row>
    <row r="24" ht="15.75" customHeight="1"/>
    <row r="25" ht="15.75" customHeight="1">
      <c r="B25" s="15" t="s">
        <v>112</v>
      </c>
    </row>
    <row r="26" ht="15.75" customHeight="1"/>
    <row r="27" ht="30.0" customHeight="1">
      <c r="B27" s="37" t="s">
        <v>68</v>
      </c>
      <c r="C27" s="37" t="s">
        <v>93</v>
      </c>
      <c r="D27" s="37" t="s">
        <v>94</v>
      </c>
      <c r="E27" s="37" t="s">
        <v>113</v>
      </c>
      <c r="F27" s="37" t="s">
        <v>114</v>
      </c>
    </row>
    <row r="28" ht="25.5" customHeight="1">
      <c r="B28" s="53" t="s">
        <v>115</v>
      </c>
      <c r="C28" s="53" t="s">
        <v>116</v>
      </c>
      <c r="D28" s="53" t="s">
        <v>117</v>
      </c>
      <c r="E28" s="53" t="s">
        <v>118</v>
      </c>
      <c r="F28" s="54" t="s">
        <v>119</v>
      </c>
    </row>
    <row r="29" ht="25.5" customHeight="1">
      <c r="B29" s="53" t="s">
        <v>120</v>
      </c>
      <c r="C29" s="53" t="s">
        <v>121</v>
      </c>
      <c r="D29" s="53" t="s">
        <v>122</v>
      </c>
      <c r="E29" s="53" t="s">
        <v>123</v>
      </c>
      <c r="F29" s="54" t="s">
        <v>124</v>
      </c>
    </row>
    <row r="30" ht="25.5" customHeight="1">
      <c r="B30" s="53" t="s">
        <v>125</v>
      </c>
      <c r="C30" s="53" t="s">
        <v>126</v>
      </c>
      <c r="D30" s="53" t="s">
        <v>127</v>
      </c>
      <c r="E30" s="53" t="s">
        <v>128</v>
      </c>
      <c r="F30" s="54" t="s">
        <v>129</v>
      </c>
    </row>
    <row r="31" ht="15.75" customHeight="1"/>
    <row r="32" ht="15.75" customHeight="1">
      <c r="B32" s="15" t="s">
        <v>130</v>
      </c>
    </row>
    <row r="33" ht="15.75" customHeight="1"/>
    <row r="34" ht="21.75" customHeight="1">
      <c r="B34" s="55" t="s">
        <v>131</v>
      </c>
    </row>
    <row r="35" ht="21.75" customHeight="1">
      <c r="B35" s="55" t="s">
        <v>132</v>
      </c>
    </row>
    <row r="36" ht="21.75" customHeight="1">
      <c r="B36" s="55" t="s">
        <v>133</v>
      </c>
    </row>
    <row r="37" ht="21.75" customHeight="1">
      <c r="B37" s="55" t="s">
        <v>134</v>
      </c>
    </row>
    <row r="38" ht="15.75" customHeight="1"/>
    <row r="39" ht="15.75" customHeight="1"/>
    <row r="40" ht="26.25" customHeight="1">
      <c r="B40" s="56"/>
    </row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0">
    <mergeCell ref="B2:F2"/>
    <mergeCell ref="B3:F3"/>
    <mergeCell ref="B5:F5"/>
    <mergeCell ref="B14:C14"/>
    <mergeCell ref="D14:F14"/>
    <mergeCell ref="B15:C15"/>
    <mergeCell ref="D15:F15"/>
    <mergeCell ref="B32:F32"/>
    <mergeCell ref="B34:F34"/>
    <mergeCell ref="B35:F35"/>
    <mergeCell ref="B36:F36"/>
    <mergeCell ref="B37:F37"/>
    <mergeCell ref="B40:F40"/>
    <mergeCell ref="B17:F17"/>
    <mergeCell ref="C19:F19"/>
    <mergeCell ref="C20:F20"/>
    <mergeCell ref="C21:F21"/>
    <mergeCell ref="C22:F22"/>
    <mergeCell ref="C23:F23"/>
    <mergeCell ref="B25:F25"/>
  </mergeCells>
  <printOptions/>
  <pageMargins bottom="1.0" footer="0.0" header="0.0" left="0.75" right="0.75" top="1.0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2026-05-01T03:06:29Z</dcterms:created>
  <dc:creator>openpyxl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